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332" activeTab="0"/>
  </bookViews>
  <sheets>
    <sheet name="Rekapitulácia" sheetId="1" r:id="rId1"/>
    <sheet name="Príjmy" sheetId="2" r:id="rId2"/>
    <sheet name="Výdavky progr." sheetId="3" r:id="rId3"/>
    <sheet name="Výdavky " sheetId="4" r:id="rId4"/>
  </sheets>
  <definedNames>
    <definedName name="_xlnm._FilterDatabase" localSheetId="3" hidden="1">'Výdavky '!$A$1:$A$22</definedName>
    <definedName name="_xlnm._FilterDatabase" localSheetId="2" hidden="1">'Výdavky progr.'!$C$1:$C$113</definedName>
  </definedNames>
  <calcPr fullCalcOnLoad="1"/>
</workbook>
</file>

<file path=xl/sharedStrings.xml><?xml version="1.0" encoding="utf-8"?>
<sst xmlns="http://schemas.openxmlformats.org/spreadsheetml/2006/main" count="637" uniqueCount="208">
  <si>
    <t>REKAPITULÁCIA:</t>
  </si>
  <si>
    <t>Bežné príjmy:</t>
  </si>
  <si>
    <t xml:space="preserve">Kapitálové príjmy: </t>
  </si>
  <si>
    <t>Príjmy z finančných operácií:</t>
  </si>
  <si>
    <t>Rozpočtové príjmy spolu:</t>
  </si>
  <si>
    <t>Bežné výdavky:</t>
  </si>
  <si>
    <t>Kapitálové výdavky:</t>
  </si>
  <si>
    <t>Výdavky z finančných operácií:</t>
  </si>
  <si>
    <t>Rozpočtové výdavky spolu:</t>
  </si>
  <si>
    <t>Rozdiel</t>
  </si>
  <si>
    <t xml:space="preserve">Bežné príjmy </t>
  </si>
  <si>
    <t>2007              v €</t>
  </si>
  <si>
    <t>2007              v Sk</t>
  </si>
  <si>
    <t>2008             v €</t>
  </si>
  <si>
    <t>2008   v Sk</t>
  </si>
  <si>
    <t>Daňové príjmy</t>
  </si>
  <si>
    <t>podielové -OcÚ</t>
  </si>
  <si>
    <t>daň z nehnuteľností - z pozemkov</t>
  </si>
  <si>
    <t>daň z nehnuteľností-zo stavieb</t>
  </si>
  <si>
    <t>Dane za špecifické služby</t>
  </si>
  <si>
    <t>133 001</t>
  </si>
  <si>
    <t>za psa</t>
  </si>
  <si>
    <t>133 013</t>
  </si>
  <si>
    <t>poplatok za TKO a DSO</t>
  </si>
  <si>
    <t>jadrové zariadenie</t>
  </si>
  <si>
    <t>Príjmy z vlastníctva majetku</t>
  </si>
  <si>
    <t>z prenájmu kultúrneho domu</t>
  </si>
  <si>
    <t>Administratívne  poplatky</t>
  </si>
  <si>
    <t>221 004</t>
  </si>
  <si>
    <t>správne</t>
  </si>
  <si>
    <t>cintorínske poplatky</t>
  </si>
  <si>
    <t>poplatky za relácie v MR</t>
  </si>
  <si>
    <t>Úroky</t>
  </si>
  <si>
    <t>úroky z vkladov</t>
  </si>
  <si>
    <t>Iné nedaňové príjmy</t>
  </si>
  <si>
    <t>recyklačný fond</t>
  </si>
  <si>
    <t>civilná ochrana</t>
  </si>
  <si>
    <t>Granty a transfery</t>
  </si>
  <si>
    <t>Bežné príjmy spolu:</t>
  </si>
  <si>
    <t xml:space="preserve">Kapitálové príjmy </t>
  </si>
  <si>
    <t>2007            v €</t>
  </si>
  <si>
    <t>2007            v Sk</t>
  </si>
  <si>
    <t>2008              v €</t>
  </si>
  <si>
    <t>2008      v Sk</t>
  </si>
  <si>
    <t>Kapitálové príjmy spolu:</t>
  </si>
  <si>
    <t xml:space="preserve">Príjmy z finančných operácií </t>
  </si>
  <si>
    <t>2009              v €</t>
  </si>
  <si>
    <t>2010              v €</t>
  </si>
  <si>
    <t>Príjmy z finančných operácií</t>
  </si>
  <si>
    <t>Rozpočtové príjmy spolu</t>
  </si>
  <si>
    <t>PROGRAM 1: PLÁNOVANIE, MANAŽMENT A KONTROLA</t>
  </si>
  <si>
    <t>Podprogram</t>
  </si>
  <si>
    <t>Prvok</t>
  </si>
  <si>
    <t>Funkčná klasifikácia</t>
  </si>
  <si>
    <t>Ukazovateľ</t>
  </si>
  <si>
    <t>Rozpočet 2009</t>
  </si>
  <si>
    <t>Rozpočet 2012</t>
  </si>
  <si>
    <t xml:space="preserve">Rozpočet 2013 </t>
  </si>
  <si>
    <t xml:space="preserve">Rozpočet 2014 </t>
  </si>
  <si>
    <t>bežné výdavky</t>
  </si>
  <si>
    <t>kapitálové výdavky</t>
  </si>
  <si>
    <t>spolu</t>
  </si>
  <si>
    <t>PROGRAM 1: Plánovanie,manažment a kontrola</t>
  </si>
  <si>
    <t xml:space="preserve">1.1. </t>
  </si>
  <si>
    <t>Manažment obce</t>
  </si>
  <si>
    <t>01.1.1.6</t>
  </si>
  <si>
    <t>Výdavky verejnej správy</t>
  </si>
  <si>
    <t>1.2.</t>
  </si>
  <si>
    <t>Plánovanie</t>
  </si>
  <si>
    <t>06.2.0.</t>
  </si>
  <si>
    <t>Rozvoj obcí</t>
  </si>
  <si>
    <t>1.3.</t>
  </si>
  <si>
    <t>Kontrolná činnosť</t>
  </si>
  <si>
    <t>01.1.2.</t>
  </si>
  <si>
    <t>1.4.</t>
  </si>
  <si>
    <t>Členstvo v organizáciách a združeniach</t>
  </si>
  <si>
    <t>01.1.1.6.</t>
  </si>
  <si>
    <t>PROGRAM 2: BEZPEČNOSŤ</t>
  </si>
  <si>
    <t>Rozpočet 2010</t>
  </si>
  <si>
    <t>2.1.</t>
  </si>
  <si>
    <t>Požiarna ochrana</t>
  </si>
  <si>
    <t>03.2.0.</t>
  </si>
  <si>
    <t>ochrana pred požiarmi</t>
  </si>
  <si>
    <t>2.2.</t>
  </si>
  <si>
    <t>Verejné osvetlenie</t>
  </si>
  <si>
    <t>06.4.0.</t>
  </si>
  <si>
    <t>4.1.</t>
  </si>
  <si>
    <t>Miestne komunikácie</t>
  </si>
  <si>
    <t>04.5.1.</t>
  </si>
  <si>
    <t>Cestná doprava</t>
  </si>
  <si>
    <t>5.1.</t>
  </si>
  <si>
    <t>5.2.</t>
  </si>
  <si>
    <t>Odpady</t>
  </si>
  <si>
    <t>Nakladanie s odpadmi</t>
  </si>
  <si>
    <t>7.1.</t>
  </si>
  <si>
    <t>Kultúra</t>
  </si>
  <si>
    <t>Kultúrny dom</t>
  </si>
  <si>
    <t>7.2.</t>
  </si>
  <si>
    <t>Knižnica</t>
  </si>
  <si>
    <t>08.2.0.5.</t>
  </si>
  <si>
    <t>7.3.</t>
  </si>
  <si>
    <t>Informovanosť</t>
  </si>
  <si>
    <t>08.3.0.</t>
  </si>
  <si>
    <t>Vysielacie a vydavateľské služby</t>
  </si>
  <si>
    <t>7.4.</t>
  </si>
  <si>
    <t>Náboženské a iné spoločenské služby</t>
  </si>
  <si>
    <t>08.1.0.</t>
  </si>
  <si>
    <t>Náboženské a iné spol.služby</t>
  </si>
  <si>
    <t>8.1.</t>
  </si>
  <si>
    <t xml:space="preserve"> </t>
  </si>
  <si>
    <t>Cestovné náhrady</t>
  </si>
  <si>
    <t xml:space="preserve">ROZPOČET 2013,2014,2015                                                                                                                                      príjmy                                                                                  </t>
  </si>
  <si>
    <t>Skutočnosť na rok 2011 v €</t>
  </si>
  <si>
    <t>Rozpočet na rok 2012 v €</t>
  </si>
  <si>
    <t>Očakávaná skutočnosť na rok 2012 v €</t>
  </si>
  <si>
    <t>Rozpočet na rok 2014 v €</t>
  </si>
  <si>
    <t>Rozpočet na rok 2013 v €</t>
  </si>
  <si>
    <t>Rozpočet na rok 2015 v €</t>
  </si>
  <si>
    <t>daň za nevýherné hracie prístroje</t>
  </si>
  <si>
    <t>užívanie verejného priestranstva</t>
  </si>
  <si>
    <t>príjmy z dobropisov</t>
  </si>
  <si>
    <t>Transfery zo štátneho rozpočtu</t>
  </si>
  <si>
    <t>Z ostatných fondov</t>
  </si>
  <si>
    <t>pokuty a penále</t>
  </si>
  <si>
    <t>Ostatné poplatky</t>
  </si>
  <si>
    <t>Granty</t>
  </si>
  <si>
    <t>Transfery zo štátneho účelového fondu</t>
  </si>
  <si>
    <t>Program rozvoja vidieka</t>
  </si>
  <si>
    <t>Bankové úvery</t>
  </si>
  <si>
    <t>Krátkodobý úver</t>
  </si>
  <si>
    <t xml:space="preserve">Bankové úvery </t>
  </si>
  <si>
    <t>za predaj odpadových nádob a vrecia</t>
  </si>
  <si>
    <t>Skutočnosť na rok 2010 v €</t>
  </si>
  <si>
    <t>Skutočnosť na rok 2011</t>
  </si>
  <si>
    <t>Tovary a služby</t>
  </si>
  <si>
    <t>Bežné transfery</t>
  </si>
  <si>
    <t>Prípravná a projektová dokum.</t>
  </si>
  <si>
    <t>Realizácia nových stavieb</t>
  </si>
  <si>
    <t>Splátka úroku</t>
  </si>
  <si>
    <t>Nákup interiérového vybavenia</t>
  </si>
  <si>
    <t>Transfer PONZ</t>
  </si>
  <si>
    <t>Finančné operácie</t>
  </si>
  <si>
    <t>07.1.0.</t>
  </si>
  <si>
    <t>10.1.</t>
  </si>
  <si>
    <t>Výstavba</t>
  </si>
  <si>
    <t>Prípravná a projekt.dokument.</t>
  </si>
  <si>
    <t>Rekonštrukcia a modernizácia</t>
  </si>
  <si>
    <t>05.2.0.</t>
  </si>
  <si>
    <t>620</t>
  </si>
  <si>
    <t>630</t>
  </si>
  <si>
    <t>640</t>
  </si>
  <si>
    <t>Odvody do poisťovní</t>
  </si>
  <si>
    <t xml:space="preserve">Rozpočet 2015 </t>
  </si>
  <si>
    <t>Rozpočet 2015</t>
  </si>
  <si>
    <t>pôžička</t>
  </si>
  <si>
    <t>Elio</t>
  </si>
  <si>
    <t>rekonštr.KD</t>
  </si>
  <si>
    <t>6mesiacov od poskytnutia PPA</t>
  </si>
  <si>
    <t>splatnosť 2013</t>
  </si>
  <si>
    <t>prekl.úver</t>
  </si>
  <si>
    <t>Prima banka</t>
  </si>
  <si>
    <t>Dlh Prima banka</t>
  </si>
  <si>
    <t>splatnsť 2013</t>
  </si>
  <si>
    <t>II.prestavba (ext.manažm.+DPH)</t>
  </si>
  <si>
    <t>žiadosť na PPA</t>
  </si>
  <si>
    <t>DPH z I.úver</t>
  </si>
  <si>
    <t>3 + 12mes.euribor</t>
  </si>
  <si>
    <t>2,7 % úrok</t>
  </si>
  <si>
    <t>do konca III.Q budú úvery  splatené</t>
  </si>
  <si>
    <t>Dotácia</t>
  </si>
  <si>
    <t xml:space="preserve">úrad vlády </t>
  </si>
  <si>
    <t>dotácia ne rekonštukciu obecnej budovy (potraviny)</t>
  </si>
  <si>
    <t>PROGRAM 3: KOMUNIKÁCIE  A  VEREJNÉ  PRIESTRANSTVÁ</t>
  </si>
  <si>
    <t>PROGRAM 3: Komunikácie a verejné priestranstvá</t>
  </si>
  <si>
    <t>PROGRAM 4: ŽIVOTNÉ  PROSTREDIE</t>
  </si>
  <si>
    <t>PROGRAM 4: ŽIVOTNÉ PROSTREDIE</t>
  </si>
  <si>
    <t>PROGRAM 5: KULTÚRA, ŠPORT A INÉ SPOLOČENSKÉ SLUŽBY</t>
  </si>
  <si>
    <t>PROGRAM 5:Kultúra,šport a iné spoločenské služby</t>
  </si>
  <si>
    <t>PROGRAM 6: SPRÁVA OBCE</t>
  </si>
  <si>
    <t>PROGRAM 6: Správa obce</t>
  </si>
  <si>
    <t>PROGRAM 7:Výstavba a rekonštrukcia obecných budov</t>
  </si>
  <si>
    <t>PROGRAM 7. Výstavba a rekonšt.obec.budov</t>
  </si>
  <si>
    <t>Služby</t>
  </si>
  <si>
    <t>Mzdy, platy a ostatné vyrov.</t>
  </si>
  <si>
    <t>Poistné a príspevok do poisť.</t>
  </si>
  <si>
    <t>Energie, voda</t>
  </si>
  <si>
    <t>Materiál</t>
  </si>
  <si>
    <t>Dopravné</t>
  </si>
  <si>
    <t>Rutinná a štand. Údržba</t>
  </si>
  <si>
    <t>Transfery</t>
  </si>
  <si>
    <t>Trans.verej.dlhu</t>
  </si>
  <si>
    <t>Finančná oblasť</t>
  </si>
  <si>
    <t>Rutinná a štand.údržba</t>
  </si>
  <si>
    <t>ROZPOČET 2013, 2014, 2015                                                                                                                                                  VÝDAVKY</t>
  </si>
  <si>
    <t>Bežné, kapitálové výdavky</t>
  </si>
  <si>
    <t>642</t>
  </si>
  <si>
    <t>Celkom výdavky bežné, kapitálové</t>
  </si>
  <si>
    <t>Celkom finančné operácie</t>
  </si>
  <si>
    <t>Rozpočet výdavky celkom</t>
  </si>
  <si>
    <t>Skutočnosť rok 2012</t>
  </si>
  <si>
    <t>Rozpočet 2013</t>
  </si>
  <si>
    <t>Očakávaná skutočnosť 2013</t>
  </si>
  <si>
    <t xml:space="preserve">Rozpočet 2016 </t>
  </si>
  <si>
    <t>Skutočnosť 2012 €</t>
  </si>
  <si>
    <t>Rozpočet na rok 2016 v €</t>
  </si>
  <si>
    <t>pôžička Elio</t>
  </si>
  <si>
    <t>Očakávaná skutočnosť na rok 2013 €</t>
  </si>
  <si>
    <t>Rozpočet na rok 2013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</si>
</sst>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#,##0"/>
    <numFmt numFmtId="173" formatCode="_-* #,##0.00\ _S_k_-;\-* #,##0.00\ _S_k_-;_-* \-??\ _S_k_-;_-@_-"/>
    <numFmt numFmtId="174" formatCode="_-* #,##0\ _S_k_-;\-* #,##0\ _S_k_-;_-* \-??\ _S_k_-;_-@_-"/>
    <numFmt numFmtId="175" formatCode="#\ ?/?"/>
    <numFmt numFmtId="176" formatCode="mmm\ dd"/>
    <numFmt numFmtId="177" formatCode="_-* #,##0.00\ [$€-1]_-;\-* #,##0.00\ [$€-1]_-;_-* \-??\ [$€-1]_-;_-@_-"/>
    <numFmt numFmtId="178" formatCode="dd/mm/yyyy"/>
    <numFmt numFmtId="179" formatCode="_-* #,##0.0\ _S_k_-;\-* #,##0.0\ _S_k_-;_-* \-??\ _S_k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color indexed="18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5">
    <xf numFmtId="0" fontId="0" fillId="0" borderId="0" xfId="0" applyAlignment="1">
      <alignment/>
    </xf>
    <xf numFmtId="3" fontId="20" fillId="4" borderId="10" xfId="0" applyNumberFormat="1" applyFont="1" applyFill="1" applyBorder="1" applyAlignment="1">
      <alignment/>
    </xf>
    <xf numFmtId="172" fontId="20" fillId="23" borderId="11" xfId="0" applyNumberFormat="1" applyFont="1" applyFill="1" applyBorder="1" applyAlignment="1">
      <alignment/>
    </xf>
    <xf numFmtId="0" fontId="20" fillId="23" borderId="12" xfId="0" applyFont="1" applyFill="1" applyBorder="1" applyAlignment="1">
      <alignment horizontal="left" vertical="center"/>
    </xf>
    <xf numFmtId="0" fontId="0" fillId="23" borderId="12" xfId="0" applyFont="1" applyFill="1" applyBorder="1" applyAlignment="1">
      <alignment horizontal="left" vertical="center"/>
    </xf>
    <xf numFmtId="3" fontId="20" fillId="23" borderId="12" xfId="0" applyNumberFormat="1" applyFont="1" applyFill="1" applyBorder="1" applyAlignment="1">
      <alignment horizontal="center" vertical="center" wrapText="1"/>
    </xf>
    <xf numFmtId="3" fontId="23" fillId="23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3" fontId="20" fillId="4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 horizontal="left"/>
    </xf>
    <xf numFmtId="3" fontId="0" fillId="4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0" fillId="0" borderId="17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23" fillId="4" borderId="18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20" fillId="0" borderId="14" xfId="0" applyFont="1" applyFill="1" applyBorder="1" applyAlignment="1">
      <alignment/>
    </xf>
    <xf numFmtId="3" fontId="0" fillId="0" borderId="25" xfId="0" applyNumberFormat="1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0" fillId="15" borderId="27" xfId="0" applyFont="1" applyFill="1" applyBorder="1" applyAlignment="1">
      <alignment horizontal="left"/>
    </xf>
    <xf numFmtId="0" fontId="20" fillId="15" borderId="28" xfId="0" applyFont="1" applyFill="1" applyBorder="1" applyAlignment="1">
      <alignment/>
    </xf>
    <xf numFmtId="3" fontId="20" fillId="15" borderId="29" xfId="0" applyNumberFormat="1" applyFont="1" applyFill="1" applyBorder="1" applyAlignment="1">
      <alignment/>
    </xf>
    <xf numFmtId="0" fontId="20" fillId="0" borderId="30" xfId="0" applyFont="1" applyFill="1" applyBorder="1" applyAlignment="1">
      <alignment horizontal="left"/>
    </xf>
    <xf numFmtId="0" fontId="20" fillId="0" borderId="31" xfId="0" applyFont="1" applyFill="1" applyBorder="1" applyAlignment="1">
      <alignment/>
    </xf>
    <xf numFmtId="3" fontId="20" fillId="0" borderId="3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0" fillId="23" borderId="30" xfId="0" applyFont="1" applyFill="1" applyBorder="1" applyAlignment="1">
      <alignment horizontal="left"/>
    </xf>
    <xf numFmtId="0" fontId="0" fillId="23" borderId="33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/>
    </xf>
    <xf numFmtId="0" fontId="20" fillId="15" borderId="35" xfId="0" applyFont="1" applyFill="1" applyBorder="1" applyAlignment="1">
      <alignment horizontal="left"/>
    </xf>
    <xf numFmtId="0" fontId="0" fillId="15" borderId="11" xfId="0" applyFont="1" applyFill="1" applyBorder="1" applyAlignment="1">
      <alignment/>
    </xf>
    <xf numFmtId="3" fontId="20" fillId="0" borderId="31" xfId="0" applyNumberFormat="1" applyFont="1" applyFill="1" applyBorder="1" applyAlignment="1">
      <alignment/>
    </xf>
    <xf numFmtId="0" fontId="20" fillId="23" borderId="36" xfId="0" applyFont="1" applyFill="1" applyBorder="1" applyAlignment="1">
      <alignment horizontal="left"/>
    </xf>
    <xf numFmtId="0" fontId="0" fillId="23" borderId="37" xfId="0" applyFont="1" applyFill="1" applyBorder="1" applyAlignment="1">
      <alignment horizontal="center" wrapText="1"/>
    </xf>
    <xf numFmtId="3" fontId="20" fillId="23" borderId="38" xfId="0" applyNumberFormat="1" applyFont="1" applyFill="1" applyBorder="1" applyAlignment="1">
      <alignment horizontal="center" vertical="center" wrapText="1"/>
    </xf>
    <xf numFmtId="3" fontId="0" fillId="4" borderId="39" xfId="0" applyNumberFormat="1" applyFont="1" applyFill="1" applyBorder="1" applyAlignment="1">
      <alignment/>
    </xf>
    <xf numFmtId="3" fontId="0" fillId="4" borderId="40" xfId="0" applyNumberFormat="1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3" fontId="20" fillId="4" borderId="41" xfId="0" applyNumberFormat="1" applyFont="1" applyFill="1" applyBorder="1" applyAlignment="1">
      <alignment/>
    </xf>
    <xf numFmtId="3" fontId="0" fillId="4" borderId="41" xfId="0" applyNumberFormat="1" applyFont="1" applyFill="1" applyBorder="1" applyAlignment="1">
      <alignment/>
    </xf>
    <xf numFmtId="0" fontId="20" fillId="15" borderId="20" xfId="0" applyFont="1" applyFill="1" applyBorder="1" applyAlignment="1">
      <alignment horizontal="left"/>
    </xf>
    <xf numFmtId="0" fontId="0" fillId="15" borderId="17" xfId="0" applyFont="1" applyFill="1" applyBorder="1" applyAlignment="1">
      <alignment/>
    </xf>
    <xf numFmtId="3" fontId="20" fillId="15" borderId="10" xfId="0" applyNumberFormat="1" applyFont="1" applyFill="1" applyBorder="1" applyAlignment="1">
      <alignment/>
    </xf>
    <xf numFmtId="0" fontId="19" fillId="23" borderId="30" xfId="0" applyFont="1" applyFill="1" applyBorder="1" applyAlignment="1">
      <alignment horizontal="left"/>
    </xf>
    <xf numFmtId="0" fontId="24" fillId="23" borderId="33" xfId="0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0" fillId="17" borderId="42" xfId="0" applyFont="1" applyFill="1" applyBorder="1" applyAlignment="1">
      <alignment horizontal="center"/>
    </xf>
    <xf numFmtId="0" fontId="0" fillId="17" borderId="43" xfId="0" applyFill="1" applyBorder="1" applyAlignment="1">
      <alignment horizontal="center"/>
    </xf>
    <xf numFmtId="0" fontId="0" fillId="17" borderId="44" xfId="0" applyFont="1" applyFill="1" applyBorder="1" applyAlignment="1">
      <alignment horizontal="center"/>
    </xf>
    <xf numFmtId="175" fontId="0" fillId="17" borderId="44" xfId="0" applyNumberFormat="1" applyFill="1" applyBorder="1" applyAlignment="1" applyProtection="1">
      <alignment horizontal="center" wrapText="1"/>
      <protection locked="0"/>
    </xf>
    <xf numFmtId="0" fontId="0" fillId="17" borderId="44" xfId="0" applyFill="1" applyBorder="1" applyAlignment="1">
      <alignment horizontal="center" wrapText="1"/>
    </xf>
    <xf numFmtId="175" fontId="0" fillId="17" borderId="44" xfId="0" applyNumberFormat="1" applyFont="1" applyFill="1" applyBorder="1" applyAlignment="1" applyProtection="1">
      <alignment horizontal="center" wrapText="1"/>
      <protection locked="0"/>
    </xf>
    <xf numFmtId="0" fontId="0" fillId="23" borderId="45" xfId="0" applyFill="1" applyBorder="1" applyAlignment="1">
      <alignment/>
    </xf>
    <xf numFmtId="0" fontId="20" fillId="23" borderId="0" xfId="0" applyFont="1" applyFill="1" applyAlignment="1">
      <alignment/>
    </xf>
    <xf numFmtId="0" fontId="0" fillId="23" borderId="0" xfId="0" applyFill="1" applyAlignment="1">
      <alignment/>
    </xf>
    <xf numFmtId="3" fontId="0" fillId="23" borderId="45" xfId="0" applyNumberFormat="1" applyFill="1" applyBorder="1" applyAlignment="1">
      <alignment/>
    </xf>
    <xf numFmtId="3" fontId="0" fillId="23" borderId="45" xfId="0" applyNumberFormat="1" applyFont="1" applyFill="1" applyBorder="1" applyAlignment="1">
      <alignment/>
    </xf>
    <xf numFmtId="176" fontId="26" fillId="24" borderId="46" xfId="35" applyNumberFormat="1" applyFont="1" applyFill="1" applyBorder="1" applyAlignment="1" applyProtection="1">
      <alignment/>
      <protection/>
    </xf>
    <xf numFmtId="0" fontId="26" fillId="24" borderId="17" xfId="35" applyNumberFormat="1" applyFont="1" applyFill="1" applyBorder="1" applyAlignment="1" applyProtection="1">
      <alignment/>
      <protection/>
    </xf>
    <xf numFmtId="0" fontId="3" fillId="24" borderId="17" xfId="35" applyNumberFormat="1" applyFill="1" applyBorder="1" applyAlignment="1" applyProtection="1">
      <alignment/>
      <protection/>
    </xf>
    <xf numFmtId="3" fontId="26" fillId="24" borderId="46" xfId="35" applyNumberFormat="1" applyFont="1" applyFill="1" applyBorder="1" applyAlignment="1" applyProtection="1">
      <alignment/>
      <protection/>
    </xf>
    <xf numFmtId="0" fontId="8" fillId="25" borderId="47" xfId="43" applyNumberFormat="1" applyFill="1" applyBorder="1" applyAlignment="1" applyProtection="1">
      <alignment/>
      <protection/>
    </xf>
    <xf numFmtId="0" fontId="8" fillId="25" borderId="48" xfId="43" applyNumberFormat="1" applyFill="1" applyBorder="1" applyAlignment="1" applyProtection="1">
      <alignment/>
      <protection/>
    </xf>
    <xf numFmtId="0" fontId="26" fillId="26" borderId="49" xfId="43" applyNumberFormat="1" applyFont="1" applyFill="1" applyBorder="1" applyAlignment="1" applyProtection="1">
      <alignment/>
      <protection/>
    </xf>
    <xf numFmtId="0" fontId="26" fillId="26" borderId="50" xfId="43" applyNumberFormat="1" applyFont="1" applyFill="1" applyBorder="1" applyAlignment="1" applyProtection="1">
      <alignment/>
      <protection/>
    </xf>
    <xf numFmtId="0" fontId="26" fillId="26" borderId="51" xfId="43" applyNumberFormat="1" applyFont="1" applyFill="1" applyBorder="1" applyAlignment="1" applyProtection="1">
      <alignment/>
      <protection/>
    </xf>
    <xf numFmtId="1" fontId="26" fillId="26" borderId="51" xfId="43" applyNumberFormat="1" applyFont="1" applyFill="1" applyBorder="1" applyAlignment="1" applyProtection="1">
      <alignment/>
      <protection/>
    </xf>
    <xf numFmtId="0" fontId="0" fillId="25" borderId="46" xfId="0" applyFill="1" applyBorder="1" applyAlignment="1">
      <alignment/>
    </xf>
    <xf numFmtId="0" fontId="0" fillId="25" borderId="52" xfId="0" applyFill="1" applyBorder="1" applyAlignment="1">
      <alignment/>
    </xf>
    <xf numFmtId="0" fontId="0" fillId="25" borderId="53" xfId="0" applyFill="1" applyBorder="1" applyAlignment="1">
      <alignment/>
    </xf>
    <xf numFmtId="0" fontId="0" fillId="25" borderId="54" xfId="0" applyFont="1" applyFill="1" applyBorder="1" applyAlignment="1">
      <alignment/>
    </xf>
    <xf numFmtId="1" fontId="0" fillId="25" borderId="46" xfId="0" applyNumberFormat="1" applyFill="1" applyBorder="1" applyAlignment="1">
      <alignment/>
    </xf>
    <xf numFmtId="0" fontId="0" fillId="25" borderId="46" xfId="0" applyFont="1" applyFill="1" applyBorder="1" applyAlignment="1">
      <alignment/>
    </xf>
    <xf numFmtId="0" fontId="0" fillId="24" borderId="46" xfId="0" applyFont="1" applyFill="1" applyBorder="1" applyAlignment="1">
      <alignment/>
    </xf>
    <xf numFmtId="0" fontId="0" fillId="24" borderId="52" xfId="0" applyFont="1" applyFill="1" applyBorder="1" applyAlignment="1">
      <alignment/>
    </xf>
    <xf numFmtId="0" fontId="0" fillId="24" borderId="53" xfId="0" applyFill="1" applyBorder="1" applyAlignment="1">
      <alignment/>
    </xf>
    <xf numFmtId="0" fontId="0" fillId="24" borderId="54" xfId="0" applyFill="1" applyBorder="1" applyAlignment="1">
      <alignment/>
    </xf>
    <xf numFmtId="0" fontId="0" fillId="24" borderId="46" xfId="0" applyFill="1" applyBorder="1" applyAlignment="1">
      <alignment/>
    </xf>
    <xf numFmtId="1" fontId="0" fillId="24" borderId="46" xfId="0" applyNumberFormat="1" applyFill="1" applyBorder="1" applyAlignment="1">
      <alignment/>
    </xf>
    <xf numFmtId="0" fontId="0" fillId="25" borderId="47" xfId="0" applyFill="1" applyBorder="1" applyAlignment="1">
      <alignment/>
    </xf>
    <xf numFmtId="0" fontId="0" fillId="25" borderId="55" xfId="0" applyFill="1" applyBorder="1" applyAlignment="1">
      <alignment/>
    </xf>
    <xf numFmtId="0" fontId="0" fillId="26" borderId="56" xfId="0" applyFont="1" applyFill="1" applyBorder="1" applyAlignment="1">
      <alignment/>
    </xf>
    <xf numFmtId="0" fontId="0" fillId="26" borderId="57" xfId="0" applyFont="1" applyFill="1" applyBorder="1" applyAlignment="1">
      <alignment/>
    </xf>
    <xf numFmtId="0" fontId="0" fillId="26" borderId="47" xfId="0" applyFill="1" applyBorder="1" applyAlignment="1">
      <alignment/>
    </xf>
    <xf numFmtId="1" fontId="0" fillId="26" borderId="47" xfId="0" applyNumberFormat="1" applyFill="1" applyBorder="1" applyAlignment="1">
      <alignment/>
    </xf>
    <xf numFmtId="0" fontId="0" fillId="26" borderId="47" xfId="0" applyFont="1" applyFill="1" applyBorder="1" applyAlignment="1">
      <alignment/>
    </xf>
    <xf numFmtId="0" fontId="0" fillId="24" borderId="47" xfId="0" applyFont="1" applyFill="1" applyBorder="1" applyAlignment="1">
      <alignment/>
    </xf>
    <xf numFmtId="0" fontId="0" fillId="24" borderId="58" xfId="0" applyFont="1" applyFill="1" applyBorder="1" applyAlignment="1">
      <alignment/>
    </xf>
    <xf numFmtId="0" fontId="0" fillId="24" borderId="56" xfId="0" applyFill="1" applyBorder="1" applyAlignment="1">
      <alignment/>
    </xf>
    <xf numFmtId="0" fontId="0" fillId="24" borderId="57" xfId="0" applyFont="1" applyFill="1" applyBorder="1" applyAlignment="1">
      <alignment/>
    </xf>
    <xf numFmtId="0" fontId="0" fillId="24" borderId="47" xfId="0" applyFill="1" applyBorder="1" applyAlignment="1">
      <alignment/>
    </xf>
    <xf numFmtId="1" fontId="0" fillId="24" borderId="47" xfId="0" applyNumberFormat="1" applyFill="1" applyBorder="1" applyAlignment="1">
      <alignment/>
    </xf>
    <xf numFmtId="0" fontId="0" fillId="26" borderId="53" xfId="0" applyFont="1" applyFill="1" applyBorder="1" applyAlignment="1">
      <alignment/>
    </xf>
    <xf numFmtId="0" fontId="0" fillId="26" borderId="54" xfId="0" applyFont="1" applyFill="1" applyBorder="1" applyAlignment="1">
      <alignment/>
    </xf>
    <xf numFmtId="0" fontId="0" fillId="26" borderId="46" xfId="0" applyFill="1" applyBorder="1" applyAlignment="1">
      <alignment/>
    </xf>
    <xf numFmtId="1" fontId="0" fillId="26" borderId="46" xfId="0" applyNumberFormat="1" applyFill="1" applyBorder="1" applyAlignment="1">
      <alignment/>
    </xf>
    <xf numFmtId="0" fontId="0" fillId="26" borderId="46" xfId="0" applyFont="1" applyFill="1" applyBorder="1" applyAlignment="1">
      <alignment/>
    </xf>
    <xf numFmtId="0" fontId="0" fillId="25" borderId="59" xfId="0" applyFill="1" applyBorder="1" applyAlignment="1">
      <alignment/>
    </xf>
    <xf numFmtId="0" fontId="0" fillId="25" borderId="34" xfId="0" applyFill="1" applyBorder="1" applyAlignment="1">
      <alignment/>
    </xf>
    <xf numFmtId="1" fontId="0" fillId="25" borderId="47" xfId="0" applyNumberFormat="1" applyFill="1" applyBorder="1" applyAlignment="1">
      <alignment/>
    </xf>
    <xf numFmtId="0" fontId="0" fillId="25" borderId="47" xfId="0" applyFont="1" applyFill="1" applyBorder="1" applyAlignment="1">
      <alignment/>
    </xf>
    <xf numFmtId="0" fontId="0" fillId="24" borderId="60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5" borderId="48" xfId="0" applyFill="1" applyBorder="1" applyAlignment="1">
      <alignment/>
    </xf>
    <xf numFmtId="0" fontId="0" fillId="26" borderId="61" xfId="0" applyFont="1" applyFill="1" applyBorder="1" applyAlignment="1">
      <alignment/>
    </xf>
    <xf numFmtId="0" fontId="0" fillId="25" borderId="10" xfId="0" applyFill="1" applyBorder="1" applyAlignment="1">
      <alignment/>
    </xf>
    <xf numFmtId="175" fontId="0" fillId="17" borderId="62" xfId="0" applyNumberFormat="1" applyFill="1" applyBorder="1" applyAlignment="1" applyProtection="1">
      <alignment horizontal="center" wrapText="1"/>
      <protection locked="0"/>
    </xf>
    <xf numFmtId="0" fontId="0" fillId="17" borderId="62" xfId="0" applyFill="1" applyBorder="1" applyAlignment="1">
      <alignment horizontal="center" wrapText="1"/>
    </xf>
    <xf numFmtId="173" fontId="18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1" fontId="0" fillId="23" borderId="45" xfId="0" applyNumberFormat="1" applyFont="1" applyFill="1" applyBorder="1" applyAlignment="1">
      <alignment/>
    </xf>
    <xf numFmtId="1" fontId="0" fillId="23" borderId="45" xfId="0" applyNumberFormat="1" applyFill="1" applyBorder="1" applyAlignment="1">
      <alignment/>
    </xf>
    <xf numFmtId="0" fontId="3" fillId="24" borderId="46" xfId="35" applyNumberFormat="1" applyFill="1" applyBorder="1" applyAlignment="1" applyProtection="1">
      <alignment/>
      <protection/>
    </xf>
    <xf numFmtId="0" fontId="26" fillId="24" borderId="46" xfId="35" applyNumberFormat="1" applyFont="1" applyFill="1" applyBorder="1" applyAlignment="1" applyProtection="1">
      <alignment/>
      <protection/>
    </xf>
    <xf numFmtId="1" fontId="26" fillId="24" borderId="46" xfId="35" applyNumberFormat="1" applyFont="1" applyFill="1" applyBorder="1" applyAlignment="1" applyProtection="1">
      <alignment/>
      <protection/>
    </xf>
    <xf numFmtId="1" fontId="3" fillId="24" borderId="46" xfId="35" applyNumberFormat="1" applyFill="1" applyBorder="1" applyAlignment="1" applyProtection="1">
      <alignment/>
      <protection/>
    </xf>
    <xf numFmtId="1" fontId="8" fillId="25" borderId="47" xfId="43" applyNumberFormat="1" applyFill="1" applyBorder="1" applyAlignment="1" applyProtection="1">
      <alignment/>
      <protection/>
    </xf>
    <xf numFmtId="1" fontId="8" fillId="25" borderId="48" xfId="43" applyNumberFormat="1" applyFill="1" applyBorder="1" applyAlignment="1" applyProtection="1">
      <alignment/>
      <protection/>
    </xf>
    <xf numFmtId="177" fontId="26" fillId="26" borderId="49" xfId="43" applyNumberFormat="1" applyFont="1" applyFill="1" applyBorder="1" applyAlignment="1" applyProtection="1">
      <alignment/>
      <protection locked="0"/>
    </xf>
    <xf numFmtId="1" fontId="26" fillId="26" borderId="50" xfId="43" applyNumberFormat="1" applyFont="1" applyFill="1" applyBorder="1" applyAlignment="1" applyProtection="1">
      <alignment/>
      <protection/>
    </xf>
    <xf numFmtId="1" fontId="8" fillId="26" borderId="51" xfId="43" applyNumberForma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0" fillId="25" borderId="0" xfId="0" applyFill="1" applyBorder="1" applyAlignment="1">
      <alignment/>
    </xf>
    <xf numFmtId="0" fontId="0" fillId="25" borderId="0" xfId="0" applyFont="1" applyFill="1" applyBorder="1" applyAlignment="1">
      <alignment/>
    </xf>
    <xf numFmtId="0" fontId="8" fillId="26" borderId="51" xfId="43" applyNumberFormat="1" applyFill="1" applyBorder="1" applyAlignment="1" applyProtection="1">
      <alignment/>
      <protection/>
    </xf>
    <xf numFmtId="0" fontId="0" fillId="25" borderId="53" xfId="0" applyFont="1" applyFill="1" applyBorder="1" applyAlignment="1">
      <alignment/>
    </xf>
    <xf numFmtId="1" fontId="0" fillId="24" borderId="46" xfId="0" applyNumberFormat="1" applyFont="1" applyFill="1" applyBorder="1" applyAlignment="1">
      <alignment/>
    </xf>
    <xf numFmtId="1" fontId="0" fillId="26" borderId="47" xfId="0" applyNumberFormat="1" applyFont="1" applyFill="1" applyBorder="1" applyAlignment="1">
      <alignment/>
    </xf>
    <xf numFmtId="0" fontId="20" fillId="23" borderId="63" xfId="0" applyFont="1" applyFill="1" applyBorder="1" applyAlignment="1">
      <alignment/>
    </xf>
    <xf numFmtId="0" fontId="0" fillId="23" borderId="64" xfId="0" applyFill="1" applyBorder="1" applyAlignment="1">
      <alignment/>
    </xf>
    <xf numFmtId="176" fontId="26" fillId="24" borderId="65" xfId="35" applyNumberFormat="1" applyFont="1" applyFill="1" applyBorder="1" applyAlignment="1" applyProtection="1">
      <alignment/>
      <protection/>
    </xf>
    <xf numFmtId="0" fontId="26" fillId="24" borderId="66" xfId="35" applyNumberFormat="1" applyFont="1" applyFill="1" applyBorder="1" applyAlignment="1" applyProtection="1">
      <alignment/>
      <protection/>
    </xf>
    <xf numFmtId="0" fontId="26" fillId="24" borderId="14" xfId="35" applyNumberFormat="1" applyFont="1" applyFill="1" applyBorder="1" applyAlignment="1" applyProtection="1">
      <alignment/>
      <protection/>
    </xf>
    <xf numFmtId="0" fontId="3" fillId="24" borderId="14" xfId="35" applyNumberFormat="1" applyFill="1" applyBorder="1" applyAlignment="1" applyProtection="1">
      <alignment/>
      <protection/>
    </xf>
    <xf numFmtId="3" fontId="26" fillId="24" borderId="65" xfId="35" applyNumberFormat="1" applyFont="1" applyFill="1" applyBorder="1" applyAlignment="1" applyProtection="1">
      <alignment/>
      <protection/>
    </xf>
    <xf numFmtId="178" fontId="26" fillId="26" borderId="49" xfId="43" applyNumberFormat="1" applyFont="1" applyFill="1" applyBorder="1" applyAlignment="1" applyProtection="1">
      <alignment/>
      <protection/>
    </xf>
    <xf numFmtId="0" fontId="0" fillId="25" borderId="65" xfId="0" applyFill="1" applyBorder="1" applyAlignment="1">
      <alignment/>
    </xf>
    <xf numFmtId="0" fontId="0" fillId="24" borderId="65" xfId="0" applyFont="1" applyFill="1" applyBorder="1" applyAlignment="1">
      <alignment/>
    </xf>
    <xf numFmtId="0" fontId="0" fillId="24" borderId="67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5" borderId="51" xfId="0" applyFill="1" applyBorder="1" applyAlignment="1">
      <alignment/>
    </xf>
    <xf numFmtId="0" fontId="0" fillId="17" borderId="68" xfId="0" applyFont="1" applyFill="1" applyBorder="1" applyAlignment="1">
      <alignment horizontal="center"/>
    </xf>
    <xf numFmtId="175" fontId="0" fillId="17" borderId="68" xfId="0" applyNumberFormat="1" applyFont="1" applyFill="1" applyBorder="1" applyAlignment="1" applyProtection="1">
      <alignment horizontal="center" wrapText="1"/>
      <protection locked="0"/>
    </xf>
    <xf numFmtId="0" fontId="0" fillId="25" borderId="10" xfId="0" applyFont="1" applyFill="1" applyBorder="1" applyAlignment="1">
      <alignment/>
    </xf>
    <xf numFmtId="174" fontId="0" fillId="25" borderId="10" xfId="33" applyNumberFormat="1" applyFont="1" applyFill="1" applyBorder="1" applyAlignment="1" applyProtection="1">
      <alignment/>
      <protection/>
    </xf>
    <xf numFmtId="1" fontId="0" fillId="25" borderId="10" xfId="0" applyNumberFormat="1" applyFill="1" applyBorder="1" applyAlignment="1">
      <alignment/>
    </xf>
    <xf numFmtId="0" fontId="0" fillId="25" borderId="69" xfId="0" applyFill="1" applyBorder="1" applyAlignment="1">
      <alignment/>
    </xf>
    <xf numFmtId="0" fontId="0" fillId="25" borderId="54" xfId="0" applyFill="1" applyBorder="1" applyAlignment="1">
      <alignment/>
    </xf>
    <xf numFmtId="0" fontId="0" fillId="25" borderId="52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3" fontId="0" fillId="0" borderId="19" xfId="0" applyNumberForma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34" xfId="0" applyFill="1" applyBorder="1" applyAlignment="1">
      <alignment/>
    </xf>
    <xf numFmtId="0" fontId="27" fillId="25" borderId="54" xfId="0" applyFont="1" applyFill="1" applyBorder="1" applyAlignment="1">
      <alignment/>
    </xf>
    <xf numFmtId="0" fontId="0" fillId="25" borderId="70" xfId="0" applyFill="1" applyBorder="1" applyAlignment="1">
      <alignment/>
    </xf>
    <xf numFmtId="0" fontId="0" fillId="0" borderId="70" xfId="0" applyBorder="1" applyAlignment="1">
      <alignment/>
    </xf>
    <xf numFmtId="0" fontId="0" fillId="0" borderId="70" xfId="0" applyFont="1" applyBorder="1" applyAlignment="1">
      <alignment/>
    </xf>
    <xf numFmtId="0" fontId="0" fillId="27" borderId="47" xfId="0" applyFill="1" applyBorder="1" applyAlignment="1">
      <alignment/>
    </xf>
    <xf numFmtId="0" fontId="0" fillId="27" borderId="47" xfId="0" applyFont="1" applyFill="1" applyBorder="1" applyAlignment="1">
      <alignment/>
    </xf>
    <xf numFmtId="0" fontId="0" fillId="24" borderId="51" xfId="0" applyFont="1" applyFill="1" applyBorder="1" applyAlignment="1">
      <alignment/>
    </xf>
    <xf numFmtId="0" fontId="0" fillId="24" borderId="48" xfId="0" applyFont="1" applyFill="1" applyBorder="1" applyAlignment="1">
      <alignment/>
    </xf>
    <xf numFmtId="0" fontId="0" fillId="24" borderId="49" xfId="0" applyFill="1" applyBorder="1" applyAlignment="1">
      <alignment/>
    </xf>
    <xf numFmtId="0" fontId="0" fillId="24" borderId="50" xfId="0" applyFill="1" applyBorder="1" applyAlignment="1">
      <alignment/>
    </xf>
    <xf numFmtId="1" fontId="0" fillId="24" borderId="51" xfId="0" applyNumberFormat="1" applyFont="1" applyFill="1" applyBorder="1" applyAlignment="1">
      <alignment/>
    </xf>
    <xf numFmtId="0" fontId="0" fillId="26" borderId="70" xfId="0" applyFont="1" applyFill="1" applyBorder="1" applyAlignment="1">
      <alignment/>
    </xf>
    <xf numFmtId="0" fontId="0" fillId="26" borderId="70" xfId="0" applyFill="1" applyBorder="1" applyAlignment="1">
      <alignment/>
    </xf>
    <xf numFmtId="1" fontId="0" fillId="26" borderId="70" xfId="0" applyNumberFormat="1" applyFill="1" applyBorder="1" applyAlignment="1">
      <alignment/>
    </xf>
    <xf numFmtId="0" fontId="0" fillId="27" borderId="70" xfId="0" applyFont="1" applyFill="1" applyBorder="1" applyAlignment="1">
      <alignment/>
    </xf>
    <xf numFmtId="0" fontId="0" fillId="27" borderId="70" xfId="0" applyFill="1" applyBorder="1" applyAlignment="1">
      <alignment/>
    </xf>
    <xf numFmtId="1" fontId="0" fillId="27" borderId="70" xfId="0" applyNumberFormat="1" applyFill="1" applyBorder="1" applyAlignment="1">
      <alignment/>
    </xf>
    <xf numFmtId="0" fontId="26" fillId="27" borderId="51" xfId="43" applyNumberFormat="1" applyFont="1" applyFill="1" applyBorder="1" applyAlignment="1" applyProtection="1">
      <alignment/>
      <protection/>
    </xf>
    <xf numFmtId="0" fontId="0" fillId="27" borderId="46" xfId="0" applyFill="1" applyBorder="1" applyAlignment="1">
      <alignment/>
    </xf>
    <xf numFmtId="0" fontId="0" fillId="27" borderId="46" xfId="0" applyFont="1" applyFill="1" applyBorder="1" applyAlignment="1">
      <alignment/>
    </xf>
    <xf numFmtId="0" fontId="25" fillId="0" borderId="70" xfId="0" applyFont="1" applyBorder="1" applyAlignment="1">
      <alignment/>
    </xf>
    <xf numFmtId="0" fontId="0" fillId="26" borderId="56" xfId="0" applyFill="1" applyBorder="1" applyAlignment="1">
      <alignment/>
    </xf>
    <xf numFmtId="176" fontId="26" fillId="24" borderId="47" xfId="35" applyNumberFormat="1" applyFont="1" applyFill="1" applyBorder="1" applyAlignment="1" applyProtection="1">
      <alignment/>
      <protection/>
    </xf>
    <xf numFmtId="0" fontId="26" fillId="24" borderId="0" xfId="35" applyNumberFormat="1" applyFont="1" applyFill="1" applyBorder="1" applyAlignment="1" applyProtection="1">
      <alignment/>
      <protection/>
    </xf>
    <xf numFmtId="0" fontId="3" fillId="24" borderId="0" xfId="35" applyNumberFormat="1" applyFill="1" applyBorder="1" applyAlignment="1" applyProtection="1">
      <alignment/>
      <protection/>
    </xf>
    <xf numFmtId="3" fontId="26" fillId="24" borderId="47" xfId="35" applyNumberFormat="1" applyFont="1" applyFill="1" applyBorder="1" applyAlignment="1" applyProtection="1">
      <alignment/>
      <protection/>
    </xf>
    <xf numFmtId="0" fontId="0" fillId="25" borderId="39" xfId="0" applyFill="1" applyBorder="1" applyAlignment="1">
      <alignment/>
    </xf>
    <xf numFmtId="0" fontId="0" fillId="25" borderId="39" xfId="0" applyFont="1" applyFill="1" applyBorder="1" applyAlignment="1">
      <alignment/>
    </xf>
    <xf numFmtId="174" fontId="0" fillId="25" borderId="39" xfId="33" applyNumberFormat="1" applyFont="1" applyFill="1" applyBorder="1" applyAlignment="1" applyProtection="1">
      <alignment/>
      <protection/>
    </xf>
    <xf numFmtId="1" fontId="0" fillId="25" borderId="39" xfId="0" applyNumberFormat="1" applyFill="1" applyBorder="1" applyAlignment="1">
      <alignment/>
    </xf>
    <xf numFmtId="0" fontId="0" fillId="25" borderId="71" xfId="0" applyFill="1" applyBorder="1" applyAlignment="1">
      <alignment/>
    </xf>
    <xf numFmtId="0" fontId="0" fillId="25" borderId="72" xfId="0" applyFill="1" applyBorder="1" applyAlignment="1">
      <alignment/>
    </xf>
    <xf numFmtId="0" fontId="8" fillId="25" borderId="70" xfId="43" applyNumberFormat="1" applyFill="1" applyBorder="1" applyAlignment="1" applyProtection="1">
      <alignment/>
      <protection/>
    </xf>
    <xf numFmtId="178" fontId="26" fillId="26" borderId="70" xfId="43" applyNumberFormat="1" applyFont="1" applyFill="1" applyBorder="1" applyAlignment="1" applyProtection="1">
      <alignment/>
      <protection/>
    </xf>
    <xf numFmtId="0" fontId="26" fillId="26" borderId="70" xfId="43" applyNumberFormat="1" applyFont="1" applyFill="1" applyBorder="1" applyAlignment="1" applyProtection="1">
      <alignment/>
      <protection/>
    </xf>
    <xf numFmtId="174" fontId="26" fillId="26" borderId="70" xfId="33" applyNumberFormat="1" applyFont="1" applyFill="1" applyBorder="1" applyAlignment="1" applyProtection="1">
      <alignment/>
      <protection/>
    </xf>
    <xf numFmtId="1" fontId="26" fillId="26" borderId="70" xfId="43" applyNumberFormat="1" applyFont="1" applyFill="1" applyBorder="1" applyAlignment="1" applyProtection="1">
      <alignment/>
      <protection/>
    </xf>
    <xf numFmtId="3" fontId="26" fillId="26" borderId="70" xfId="43" applyNumberFormat="1" applyFont="1" applyFill="1" applyBorder="1" applyAlignment="1" applyProtection="1">
      <alignment/>
      <protection/>
    </xf>
    <xf numFmtId="0" fontId="26" fillId="27" borderId="70" xfId="43" applyNumberFormat="1" applyFont="1" applyFill="1" applyBorder="1" applyAlignment="1" applyProtection="1">
      <alignment/>
      <protection/>
    </xf>
    <xf numFmtId="174" fontId="26" fillId="27" borderId="70" xfId="33" applyNumberFormat="1" applyFont="1" applyFill="1" applyBorder="1" applyAlignment="1" applyProtection="1">
      <alignment/>
      <protection/>
    </xf>
    <xf numFmtId="1" fontId="26" fillId="27" borderId="70" xfId="43" applyNumberFormat="1" applyFont="1" applyFill="1" applyBorder="1" applyAlignment="1" applyProtection="1">
      <alignment/>
      <protection/>
    </xf>
    <xf numFmtId="3" fontId="26" fillId="27" borderId="70" xfId="43" applyNumberFormat="1" applyFont="1" applyFill="1" applyBorder="1" applyAlignment="1" applyProtection="1">
      <alignment/>
      <protection/>
    </xf>
    <xf numFmtId="49" fontId="26" fillId="27" borderId="70" xfId="43" applyNumberFormat="1" applyFont="1" applyFill="1" applyBorder="1" applyAlignment="1" applyProtection="1">
      <alignment horizontal="right"/>
      <protection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29" fillId="28" borderId="0" xfId="0" applyFont="1" applyFill="1" applyAlignment="1">
      <alignment/>
    </xf>
    <xf numFmtId="0" fontId="29" fillId="28" borderId="0" xfId="0" applyFont="1" applyFill="1" applyBorder="1" applyAlignment="1">
      <alignment/>
    </xf>
    <xf numFmtId="0" fontId="29" fillId="29" borderId="0" xfId="0" applyFont="1" applyFill="1" applyBorder="1" applyAlignment="1">
      <alignment horizontal="center"/>
    </xf>
    <xf numFmtId="3" fontId="29" fillId="28" borderId="0" xfId="0" applyNumberFormat="1" applyFont="1" applyFill="1" applyBorder="1" applyAlignment="1">
      <alignment horizontal="center"/>
    </xf>
    <xf numFmtId="0" fontId="30" fillId="30" borderId="0" xfId="0" applyFont="1" applyFill="1" applyBorder="1" applyAlignment="1">
      <alignment horizontal="center"/>
    </xf>
    <xf numFmtId="3" fontId="30" fillId="30" borderId="0" xfId="0" applyNumberFormat="1" applyFont="1" applyFill="1" applyBorder="1" applyAlignment="1">
      <alignment horizontal="center"/>
    </xf>
    <xf numFmtId="0" fontId="29" fillId="28" borderId="0" xfId="0" applyFont="1" applyFill="1" applyBorder="1" applyAlignment="1">
      <alignment horizontal="center"/>
    </xf>
    <xf numFmtId="174" fontId="30" fillId="30" borderId="0" xfId="33" applyNumberFormat="1" applyFont="1" applyFill="1" applyBorder="1" applyAlignment="1" applyProtection="1">
      <alignment horizontal="center"/>
      <protection/>
    </xf>
    <xf numFmtId="0" fontId="31" fillId="28" borderId="0" xfId="0" applyFont="1" applyFill="1" applyBorder="1" applyAlignment="1">
      <alignment horizontal="center"/>
    </xf>
    <xf numFmtId="3" fontId="0" fillId="0" borderId="70" xfId="0" applyNumberFormat="1" applyBorder="1" applyAlignment="1">
      <alignment horizontal="center"/>
    </xf>
    <xf numFmtId="0" fontId="0" fillId="24" borderId="70" xfId="0" applyFill="1" applyBorder="1" applyAlignment="1">
      <alignment/>
    </xf>
    <xf numFmtId="0" fontId="20" fillId="24" borderId="70" xfId="0" applyFont="1" applyFill="1" applyBorder="1" applyAlignment="1">
      <alignment horizontal="center"/>
    </xf>
    <xf numFmtId="0" fontId="20" fillId="24" borderId="70" xfId="0" applyFont="1" applyFill="1" applyBorder="1" applyAlignment="1">
      <alignment/>
    </xf>
    <xf numFmtId="3" fontId="20" fillId="24" borderId="70" xfId="0" applyNumberFormat="1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174" fontId="20" fillId="24" borderId="70" xfId="33" applyNumberFormat="1" applyFont="1" applyFill="1" applyBorder="1" applyAlignment="1" applyProtection="1">
      <alignment horizontal="center"/>
      <protection/>
    </xf>
    <xf numFmtId="0" fontId="18" fillId="23" borderId="73" xfId="0" applyFont="1" applyFill="1" applyBorder="1" applyAlignment="1">
      <alignment/>
    </xf>
    <xf numFmtId="0" fontId="0" fillId="23" borderId="74" xfId="0" applyFill="1" applyBorder="1" applyAlignment="1">
      <alignment/>
    </xf>
    <xf numFmtId="3" fontId="20" fillId="23" borderId="74" xfId="0" applyNumberFormat="1" applyFont="1" applyFill="1" applyBorder="1" applyAlignment="1">
      <alignment horizontal="center" vertical="center" wrapText="1"/>
    </xf>
    <xf numFmtId="3" fontId="23" fillId="23" borderId="74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19" fillId="0" borderId="75" xfId="0" applyFont="1" applyBorder="1" applyAlignment="1">
      <alignment/>
    </xf>
    <xf numFmtId="3" fontId="0" fillId="0" borderId="76" xfId="0" applyNumberFormat="1" applyBorder="1" applyAlignment="1">
      <alignment horizontal="center"/>
    </xf>
    <xf numFmtId="0" fontId="0" fillId="24" borderId="75" xfId="0" applyFill="1" applyBorder="1" applyAlignment="1">
      <alignment/>
    </xf>
    <xf numFmtId="0" fontId="20" fillId="24" borderId="76" xfId="0" applyFont="1" applyFill="1" applyBorder="1" applyAlignment="1">
      <alignment horizontal="center"/>
    </xf>
    <xf numFmtId="0" fontId="18" fillId="24" borderId="75" xfId="0" applyFont="1" applyFill="1" applyBorder="1" applyAlignment="1">
      <alignment/>
    </xf>
    <xf numFmtId="0" fontId="0" fillId="0" borderId="76" xfId="0" applyBorder="1" applyAlignment="1">
      <alignment horizontal="center"/>
    </xf>
    <xf numFmtId="0" fontId="21" fillId="0" borderId="77" xfId="0" applyFont="1" applyBorder="1" applyAlignment="1">
      <alignment/>
    </xf>
    <xf numFmtId="0" fontId="0" fillId="0" borderId="78" xfId="0" applyBorder="1" applyAlignment="1">
      <alignment/>
    </xf>
    <xf numFmtId="0" fontId="21" fillId="0" borderId="78" xfId="0" applyFont="1" applyBorder="1" applyAlignment="1">
      <alignment horizontal="center"/>
    </xf>
    <xf numFmtId="0" fontId="0" fillId="31" borderId="70" xfId="0" applyFont="1" applyFill="1" applyBorder="1" applyAlignment="1">
      <alignment/>
    </xf>
    <xf numFmtId="0" fontId="0" fillId="32" borderId="7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1" fontId="0" fillId="25" borderId="0" xfId="0" applyNumberFormat="1" applyFill="1" applyBorder="1" applyAlignment="1">
      <alignment/>
    </xf>
    <xf numFmtId="0" fontId="0" fillId="25" borderId="79" xfId="0" applyFill="1" applyBorder="1" applyAlignment="1">
      <alignment/>
    </xf>
    <xf numFmtId="0" fontId="0" fillId="25" borderId="80" xfId="0" applyFill="1" applyBorder="1" applyAlignment="1">
      <alignment/>
    </xf>
    <xf numFmtId="0" fontId="0" fillId="25" borderId="81" xfId="0" applyFill="1" applyBorder="1" applyAlignment="1">
      <alignment/>
    </xf>
    <xf numFmtId="0" fontId="0" fillId="25" borderId="82" xfId="0" applyFill="1" applyBorder="1" applyAlignment="1">
      <alignment/>
    </xf>
    <xf numFmtId="1" fontId="0" fillId="25" borderId="82" xfId="0" applyNumberFormat="1" applyFill="1" applyBorder="1" applyAlignment="1">
      <alignment/>
    </xf>
    <xf numFmtId="0" fontId="0" fillId="25" borderId="82" xfId="0" applyFont="1" applyFill="1" applyBorder="1" applyAlignment="1">
      <alignment/>
    </xf>
    <xf numFmtId="0" fontId="0" fillId="26" borderId="50" xfId="0" applyFont="1" applyFill="1" applyBorder="1" applyAlignment="1">
      <alignment/>
    </xf>
    <xf numFmtId="1" fontId="0" fillId="26" borderId="51" xfId="0" applyNumberFormat="1" applyFill="1" applyBorder="1" applyAlignment="1">
      <alignment/>
    </xf>
    <xf numFmtId="0" fontId="0" fillId="26" borderId="51" xfId="0" applyFill="1" applyBorder="1" applyAlignment="1">
      <alignment/>
    </xf>
    <xf numFmtId="0" fontId="0" fillId="26" borderId="51" xfId="0" applyFont="1" applyFill="1" applyBorder="1" applyAlignment="1">
      <alignment/>
    </xf>
    <xf numFmtId="0" fontId="0" fillId="25" borderId="83" xfId="0" applyFill="1" applyBorder="1" applyAlignment="1">
      <alignment/>
    </xf>
    <xf numFmtId="0" fontId="0" fillId="25" borderId="84" xfId="0" applyFill="1" applyBorder="1" applyAlignment="1">
      <alignment/>
    </xf>
    <xf numFmtId="1" fontId="0" fillId="25" borderId="79" xfId="0" applyNumberFormat="1" applyFill="1" applyBorder="1" applyAlignment="1">
      <alignment/>
    </xf>
    <xf numFmtId="0" fontId="0" fillId="25" borderId="79" xfId="0" applyFont="1" applyFill="1" applyBorder="1" applyAlignment="1">
      <alignment/>
    </xf>
    <xf numFmtId="0" fontId="32" fillId="25" borderId="85" xfId="0" applyFont="1" applyFill="1" applyBorder="1" applyAlignment="1">
      <alignment/>
    </xf>
    <xf numFmtId="0" fontId="32" fillId="25" borderId="86" xfId="0" applyFont="1" applyFill="1" applyBorder="1" applyAlignment="1">
      <alignment/>
    </xf>
    <xf numFmtId="1" fontId="32" fillId="25" borderId="85" xfId="0" applyNumberFormat="1" applyFont="1" applyFill="1" applyBorder="1" applyAlignment="1">
      <alignment/>
    </xf>
    <xf numFmtId="0" fontId="32" fillId="25" borderId="87" xfId="0" applyFont="1" applyFill="1" applyBorder="1" applyAlignment="1">
      <alignment/>
    </xf>
    <xf numFmtId="0" fontId="32" fillId="25" borderId="53" xfId="0" applyFont="1" applyFill="1" applyBorder="1" applyAlignment="1">
      <alignment/>
    </xf>
    <xf numFmtId="0" fontId="32" fillId="25" borderId="10" xfId="0" applyFont="1" applyFill="1" applyBorder="1" applyAlignment="1">
      <alignment/>
    </xf>
    <xf numFmtId="0" fontId="32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25" borderId="52" xfId="43" applyNumberFormat="1" applyFill="1" applyBorder="1" applyAlignment="1" applyProtection="1">
      <alignment/>
      <protection/>
    </xf>
    <xf numFmtId="0" fontId="8" fillId="25" borderId="10" xfId="43" applyNumberFormat="1" applyFill="1" applyBorder="1" applyAlignment="1" applyProtection="1">
      <alignment/>
      <protection/>
    </xf>
    <xf numFmtId="49" fontId="26" fillId="27" borderId="10" xfId="43" applyNumberFormat="1" applyFont="1" applyFill="1" applyBorder="1" applyAlignment="1" applyProtection="1">
      <alignment horizontal="right"/>
      <protection/>
    </xf>
    <xf numFmtId="0" fontId="26" fillId="27" borderId="10" xfId="43" applyNumberFormat="1" applyFont="1" applyFill="1" applyBorder="1" applyAlignment="1" applyProtection="1">
      <alignment/>
      <protection/>
    </xf>
    <xf numFmtId="174" fontId="26" fillId="27" borderId="10" xfId="33" applyNumberFormat="1" applyFont="1" applyFill="1" applyBorder="1" applyAlignment="1" applyProtection="1">
      <alignment/>
      <protection/>
    </xf>
    <xf numFmtId="1" fontId="26" fillId="27" borderId="10" xfId="43" applyNumberFormat="1" applyFont="1" applyFill="1" applyBorder="1" applyAlignment="1" applyProtection="1">
      <alignment/>
      <protection/>
    </xf>
    <xf numFmtId="3" fontId="26" fillId="27" borderId="10" xfId="43" applyNumberFormat="1" applyFont="1" applyFill="1" applyBorder="1" applyAlignment="1" applyProtection="1">
      <alignment/>
      <protection/>
    </xf>
    <xf numFmtId="1" fontId="26" fillId="27" borderId="69" xfId="43" applyNumberFormat="1" applyFont="1" applyFill="1" applyBorder="1" applyAlignment="1" applyProtection="1">
      <alignment/>
      <protection/>
    </xf>
    <xf numFmtId="1" fontId="26" fillId="27" borderId="53" xfId="43" applyNumberFormat="1" applyFont="1" applyFill="1" applyBorder="1" applyAlignment="1" applyProtection="1">
      <alignment/>
      <protection/>
    </xf>
    <xf numFmtId="0" fontId="0" fillId="25" borderId="41" xfId="0" applyFont="1" applyFill="1" applyBorder="1" applyAlignment="1">
      <alignment/>
    </xf>
    <xf numFmtId="0" fontId="0" fillId="25" borderId="84" xfId="0" applyFont="1" applyFill="1" applyBorder="1" applyAlignment="1">
      <alignment/>
    </xf>
    <xf numFmtId="0" fontId="0" fillId="25" borderId="88" xfId="0" applyFont="1" applyFill="1" applyBorder="1" applyAlignment="1">
      <alignment/>
    </xf>
    <xf numFmtId="175" fontId="0" fillId="33" borderId="70" xfId="0" applyNumberFormat="1" applyFont="1" applyFill="1" applyBorder="1" applyAlignment="1" applyProtection="1">
      <alignment horizontal="center" wrapText="1"/>
      <protection locked="0"/>
    </xf>
    <xf numFmtId="0" fontId="0" fillId="33" borderId="70" xfId="0" applyFill="1" applyBorder="1" applyAlignment="1">
      <alignment horizontal="center" wrapText="1"/>
    </xf>
    <xf numFmtId="175" fontId="0" fillId="33" borderId="70" xfId="0" applyNumberFormat="1" applyFill="1" applyBorder="1" applyAlignment="1" applyProtection="1">
      <alignment horizontal="center" wrapText="1"/>
      <protection locked="0"/>
    </xf>
    <xf numFmtId="0" fontId="0" fillId="33" borderId="76" xfId="0" applyFill="1" applyBorder="1" applyAlignment="1">
      <alignment horizontal="center" wrapText="1"/>
    </xf>
    <xf numFmtId="49" fontId="26" fillId="27" borderId="75" xfId="43" applyNumberFormat="1" applyFont="1" applyFill="1" applyBorder="1" applyAlignment="1" applyProtection="1">
      <alignment horizontal="right"/>
      <protection/>
    </xf>
    <xf numFmtId="1" fontId="26" fillId="27" borderId="76" xfId="43" applyNumberFormat="1" applyFont="1" applyFill="1" applyBorder="1" applyAlignment="1" applyProtection="1">
      <alignment/>
      <protection/>
    </xf>
    <xf numFmtId="0" fontId="0" fillId="25" borderId="75" xfId="0" applyFill="1" applyBorder="1" applyAlignment="1">
      <alignment/>
    </xf>
    <xf numFmtId="0" fontId="0" fillId="25" borderId="70" xfId="0" applyFont="1" applyFill="1" applyBorder="1" applyAlignment="1">
      <alignment/>
    </xf>
    <xf numFmtId="0" fontId="0" fillId="25" borderId="76" xfId="0" applyFill="1" applyBorder="1" applyAlignment="1">
      <alignment/>
    </xf>
    <xf numFmtId="0" fontId="26" fillId="27" borderId="76" xfId="43" applyNumberFormat="1" applyFont="1" applyFill="1" applyBorder="1" applyAlignment="1" applyProtection="1">
      <alignment/>
      <protection/>
    </xf>
    <xf numFmtId="0" fontId="0" fillId="25" borderId="76" xfId="0" applyFont="1" applyFill="1" applyBorder="1" applyAlignment="1">
      <alignment/>
    </xf>
    <xf numFmtId="0" fontId="29" fillId="0" borderId="75" xfId="0" applyFont="1" applyBorder="1" applyAlignment="1">
      <alignment/>
    </xf>
    <xf numFmtId="0" fontId="29" fillId="0" borderId="70" xfId="0" applyFont="1" applyBorder="1" applyAlignment="1">
      <alignment/>
    </xf>
    <xf numFmtId="3" fontId="29" fillId="0" borderId="70" xfId="0" applyNumberFormat="1" applyFont="1" applyBorder="1" applyAlignment="1">
      <alignment/>
    </xf>
    <xf numFmtId="0" fontId="29" fillId="0" borderId="76" xfId="0" applyFont="1" applyBorder="1" applyAlignment="1">
      <alignment/>
    </xf>
    <xf numFmtId="1" fontId="20" fillId="31" borderId="70" xfId="0" applyNumberFormat="1" applyFont="1" applyFill="1" applyBorder="1" applyAlignment="1">
      <alignment/>
    </xf>
    <xf numFmtId="1" fontId="20" fillId="31" borderId="76" xfId="0" applyNumberFormat="1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1" fontId="0" fillId="0" borderId="0" xfId="0" applyNumberFormat="1" applyFont="1" applyAlignment="1">
      <alignment/>
    </xf>
    <xf numFmtId="3" fontId="0" fillId="34" borderId="15" xfId="0" applyNumberFormat="1" applyFont="1" applyFill="1" applyBorder="1" applyAlignment="1">
      <alignment/>
    </xf>
    <xf numFmtId="3" fontId="20" fillId="34" borderId="18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/>
    </xf>
    <xf numFmtId="3" fontId="23" fillId="34" borderId="18" xfId="0" applyNumberFormat="1" applyFont="1" applyFill="1" applyBorder="1" applyAlignment="1">
      <alignment horizontal="right"/>
    </xf>
    <xf numFmtId="3" fontId="0" fillId="34" borderId="18" xfId="0" applyNumberFormat="1" applyFill="1" applyBorder="1" applyAlignment="1">
      <alignment/>
    </xf>
    <xf numFmtId="3" fontId="0" fillId="34" borderId="89" xfId="0" applyNumberFormat="1" applyFont="1" applyFill="1" applyBorder="1" applyAlignment="1">
      <alignment/>
    </xf>
    <xf numFmtId="3" fontId="0" fillId="34" borderId="90" xfId="0" applyNumberFormat="1" applyFont="1" applyFill="1" applyBorder="1" applyAlignment="1">
      <alignment/>
    </xf>
    <xf numFmtId="3" fontId="0" fillId="34" borderId="40" xfId="0" applyNumberFormat="1" applyFont="1" applyFill="1" applyBorder="1" applyAlignment="1">
      <alignment/>
    </xf>
    <xf numFmtId="3" fontId="0" fillId="34" borderId="70" xfId="0" applyNumberFormat="1" applyFont="1" applyFill="1" applyBorder="1" applyAlignment="1">
      <alignment/>
    </xf>
    <xf numFmtId="3" fontId="20" fillId="34" borderId="91" xfId="0" applyNumberFormat="1" applyFont="1" applyFill="1" applyBorder="1" applyAlignment="1">
      <alignment/>
    </xf>
    <xf numFmtId="3" fontId="20" fillId="34" borderId="41" xfId="0" applyNumberFormat="1" applyFont="1" applyFill="1" applyBorder="1" applyAlignment="1">
      <alignment/>
    </xf>
    <xf numFmtId="3" fontId="20" fillId="34" borderId="70" xfId="0" applyNumberFormat="1" applyFont="1" applyFill="1" applyBorder="1" applyAlignment="1">
      <alignment/>
    </xf>
    <xf numFmtId="3" fontId="0" fillId="34" borderId="91" xfId="0" applyNumberFormat="1" applyFont="1" applyFill="1" applyBorder="1" applyAlignment="1">
      <alignment/>
    </xf>
    <xf numFmtId="3" fontId="0" fillId="34" borderId="41" xfId="0" applyNumberFormat="1" applyFont="1" applyFill="1" applyBorder="1" applyAlignment="1">
      <alignment/>
    </xf>
    <xf numFmtId="3" fontId="20" fillId="34" borderId="89" xfId="0" applyNumberFormat="1" applyFont="1" applyFill="1" applyBorder="1" applyAlignment="1">
      <alignment/>
    </xf>
    <xf numFmtId="3" fontId="20" fillId="34" borderId="10" xfId="0" applyNumberFormat="1" applyFont="1" applyFill="1" applyBorder="1" applyAlignment="1">
      <alignment/>
    </xf>
    <xf numFmtId="3" fontId="20" fillId="34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0" fillId="23" borderId="74" xfId="0" applyFont="1" applyFill="1" applyBorder="1" applyAlignment="1">
      <alignment horizontal="center" vertical="center" wrapText="1"/>
    </xf>
    <xf numFmtId="0" fontId="20" fillId="23" borderId="92" xfId="0" applyFont="1" applyFill="1" applyBorder="1" applyAlignment="1">
      <alignment horizontal="center" vertical="center" wrapText="1"/>
    </xf>
    <xf numFmtId="0" fontId="28" fillId="35" borderId="92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31" xfId="0" applyFont="1" applyFill="1" applyBorder="1" applyAlignment="1">
      <alignment horizontal="center" vertical="center" wrapText="1"/>
    </xf>
    <xf numFmtId="0" fontId="0" fillId="17" borderId="42" xfId="0" applyFill="1" applyBorder="1" applyAlignment="1">
      <alignment horizontal="center"/>
    </xf>
    <xf numFmtId="0" fontId="0" fillId="17" borderId="68" xfId="0" applyFont="1" applyFill="1" applyBorder="1" applyAlignment="1">
      <alignment horizontal="center"/>
    </xf>
    <xf numFmtId="0" fontId="0" fillId="17" borderId="42" xfId="0" applyFont="1" applyFill="1" applyBorder="1" applyAlignment="1">
      <alignment horizontal="center"/>
    </xf>
    <xf numFmtId="0" fontId="0" fillId="17" borderId="42" xfId="0" applyFill="1" applyBorder="1" applyAlignment="1">
      <alignment horizontal="center" wrapText="1"/>
    </xf>
    <xf numFmtId="0" fontId="0" fillId="17" borderId="68" xfId="0" applyFont="1" applyFill="1" applyBorder="1" applyAlignment="1">
      <alignment horizontal="center" wrapText="1"/>
    </xf>
    <xf numFmtId="0" fontId="0" fillId="17" borderId="44" xfId="0" applyFont="1" applyFill="1" applyBorder="1" applyAlignment="1">
      <alignment horizontal="center" textRotation="180" wrapText="1"/>
    </xf>
    <xf numFmtId="0" fontId="0" fillId="17" borderId="44" xfId="0" applyFont="1" applyFill="1" applyBorder="1" applyAlignment="1">
      <alignment horizontal="center" wrapText="1"/>
    </xf>
    <xf numFmtId="0" fontId="0" fillId="17" borderId="42" xfId="0" applyFont="1" applyFill="1" applyBorder="1" applyAlignment="1">
      <alignment horizontal="center" wrapText="1"/>
    </xf>
    <xf numFmtId="0" fontId="20" fillId="23" borderId="63" xfId="0" applyFont="1" applyFill="1" applyBorder="1" applyAlignment="1">
      <alignment horizontal="left"/>
    </xf>
    <xf numFmtId="0" fontId="20" fillId="23" borderId="64" xfId="0" applyFont="1" applyFill="1" applyBorder="1" applyAlignment="1">
      <alignment horizontal="left"/>
    </xf>
    <xf numFmtId="0" fontId="20" fillId="23" borderId="93" xfId="0" applyFont="1" applyFill="1" applyBorder="1" applyAlignment="1">
      <alignment horizontal="left"/>
    </xf>
    <xf numFmtId="0" fontId="25" fillId="0" borderId="94" xfId="0" applyFont="1" applyBorder="1" applyAlignment="1">
      <alignment horizontal="left"/>
    </xf>
    <xf numFmtId="0" fontId="20" fillId="23" borderId="63" xfId="0" applyFont="1" applyFill="1" applyBorder="1" applyAlignment="1">
      <alignment horizontal="center"/>
    </xf>
    <xf numFmtId="0" fontId="20" fillId="23" borderId="64" xfId="0" applyFont="1" applyFill="1" applyBorder="1" applyAlignment="1">
      <alignment horizontal="center"/>
    </xf>
    <xf numFmtId="0" fontId="20" fillId="23" borderId="93" xfId="0" applyFont="1" applyFill="1" applyBorder="1" applyAlignment="1">
      <alignment horizontal="center"/>
    </xf>
    <xf numFmtId="0" fontId="20" fillId="31" borderId="75" xfId="0" applyFont="1" applyFill="1" applyBorder="1" applyAlignment="1">
      <alignment horizontal="left" wrapText="1"/>
    </xf>
    <xf numFmtId="0" fontId="20" fillId="31" borderId="70" xfId="0" applyFont="1" applyFill="1" applyBorder="1" applyAlignment="1">
      <alignment horizontal="left" wrapText="1"/>
    </xf>
    <xf numFmtId="0" fontId="20" fillId="33" borderId="75" xfId="0" applyFont="1" applyFill="1" applyBorder="1" applyAlignment="1">
      <alignment horizontal="center" vertical="center" wrapText="1"/>
    </xf>
    <xf numFmtId="0" fontId="20" fillId="33" borderId="70" xfId="0" applyFont="1" applyFill="1" applyBorder="1" applyAlignment="1">
      <alignment horizontal="center" vertical="center" wrapText="1"/>
    </xf>
    <xf numFmtId="0" fontId="22" fillId="35" borderId="73" xfId="0" applyFont="1" applyFill="1" applyBorder="1" applyAlignment="1">
      <alignment horizontal="center" vertical="center" wrapText="1"/>
    </xf>
    <xf numFmtId="0" fontId="28" fillId="35" borderId="74" xfId="0" applyFont="1" applyFill="1" applyBorder="1" applyAlignment="1">
      <alignment horizontal="center" vertical="center" wrapText="1"/>
    </xf>
    <xf numFmtId="0" fontId="20" fillId="33" borderId="70" xfId="0" applyFont="1" applyFill="1" applyBorder="1" applyAlignment="1">
      <alignment horizontal="center"/>
    </xf>
    <xf numFmtId="0" fontId="20" fillId="33" borderId="70" xfId="0" applyFont="1" applyFill="1" applyBorder="1" applyAlignment="1">
      <alignment horizontal="center" vertical="center"/>
    </xf>
    <xf numFmtId="0" fontId="20" fillId="33" borderId="76" xfId="0" applyFont="1" applyFill="1" applyBorder="1" applyAlignment="1">
      <alignment horizontal="center" vertical="center"/>
    </xf>
    <xf numFmtId="0" fontId="20" fillId="33" borderId="95" xfId="0" applyFont="1" applyFill="1" applyBorder="1" applyAlignment="1">
      <alignment horizontal="center" vertical="center" wrapText="1"/>
    </xf>
    <xf numFmtId="0" fontId="20" fillId="33" borderId="96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31" borderId="70" xfId="0" applyFont="1" applyFill="1" applyBorder="1" applyAlignment="1">
      <alignment horizontal="center"/>
    </xf>
    <xf numFmtId="0" fontId="20" fillId="36" borderId="77" xfId="0" applyFont="1" applyFill="1" applyBorder="1" applyAlignment="1">
      <alignment horizontal="center" vertical="center" wrapText="1"/>
    </xf>
    <xf numFmtId="0" fontId="20" fillId="36" borderId="78" xfId="0" applyFont="1" applyFill="1" applyBorder="1" applyAlignment="1">
      <alignment horizontal="center" vertical="center" wrapText="1"/>
    </xf>
    <xf numFmtId="1" fontId="0" fillId="35" borderId="78" xfId="0" applyNumberFormat="1" applyFont="1" applyFill="1" applyBorder="1" applyAlignment="1">
      <alignment horizontal="center"/>
    </xf>
    <xf numFmtId="0" fontId="0" fillId="35" borderId="78" xfId="0" applyFont="1" applyFill="1" applyBorder="1" applyAlignment="1">
      <alignment horizontal="center"/>
    </xf>
    <xf numFmtId="1" fontId="20" fillId="31" borderId="70" xfId="0" applyNumberFormat="1" applyFont="1" applyFill="1" applyBorder="1" applyAlignment="1">
      <alignment horizontal="center"/>
    </xf>
    <xf numFmtId="1" fontId="20" fillId="31" borderId="76" xfId="0" applyNumberFormat="1" applyFont="1" applyFill="1" applyBorder="1" applyAlignment="1">
      <alignment horizontal="center"/>
    </xf>
    <xf numFmtId="0" fontId="0" fillId="35" borderId="97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5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4" max="4" width="22.7109375" style="0" customWidth="1"/>
    <col min="5" max="5" width="0" style="0" hidden="1" customWidth="1"/>
    <col min="6" max="6" width="14.421875" style="0" customWidth="1"/>
    <col min="7" max="8" width="15.7109375" style="0" customWidth="1"/>
    <col min="9" max="9" width="13.28125" style="0" customWidth="1"/>
    <col min="10" max="10" width="15.140625" style="0" customWidth="1"/>
    <col min="11" max="11" width="17.57421875" style="0" customWidth="1"/>
    <col min="12" max="12" width="14.8515625" style="0" customWidth="1"/>
  </cols>
  <sheetData>
    <row r="2" spans="13:14" ht="12.75">
      <c r="M2" s="216"/>
      <c r="N2" s="216"/>
    </row>
    <row r="3" spans="13:14" ht="12.75">
      <c r="M3" s="217"/>
      <c r="N3" s="216"/>
    </row>
    <row r="4" spans="13:14" ht="13.5" thickBot="1">
      <c r="M4" s="217"/>
      <c r="N4" s="216"/>
    </row>
    <row r="5" spans="2:14" ht="51.75" customHeight="1">
      <c r="B5" s="232" t="s">
        <v>0</v>
      </c>
      <c r="C5" s="233"/>
      <c r="D5" s="233"/>
      <c r="E5" s="235" t="s">
        <v>112</v>
      </c>
      <c r="F5" s="235" t="s">
        <v>112</v>
      </c>
      <c r="G5" s="234" t="s">
        <v>113</v>
      </c>
      <c r="H5" s="234" t="s">
        <v>207</v>
      </c>
      <c r="I5" s="235" t="s">
        <v>206</v>
      </c>
      <c r="J5" s="235" t="s">
        <v>115</v>
      </c>
      <c r="K5" s="324" t="s">
        <v>117</v>
      </c>
      <c r="L5" s="325" t="s">
        <v>204</v>
      </c>
      <c r="M5" s="218"/>
      <c r="N5" s="216"/>
    </row>
    <row r="6" spans="2:14" ht="12.75">
      <c r="B6" s="236"/>
      <c r="C6" s="173"/>
      <c r="D6" s="173"/>
      <c r="E6" s="173"/>
      <c r="F6" s="173"/>
      <c r="G6" s="173"/>
      <c r="H6" s="173"/>
      <c r="I6" s="173"/>
      <c r="J6" s="173"/>
      <c r="K6" s="173"/>
      <c r="L6" s="237"/>
      <c r="M6" s="217"/>
      <c r="N6" s="216"/>
    </row>
    <row r="7" spans="2:14" ht="18" customHeight="1">
      <c r="B7" s="238" t="s">
        <v>1</v>
      </c>
      <c r="C7" s="173"/>
      <c r="D7" s="173"/>
      <c r="E7" s="173"/>
      <c r="F7" s="225">
        <f>Príjmy!G41</f>
        <v>60981</v>
      </c>
      <c r="G7" s="225">
        <f>Príjmy!H41</f>
        <v>60976</v>
      </c>
      <c r="H7" s="225">
        <f>Príjmy!I41</f>
        <v>64226</v>
      </c>
      <c r="I7" s="225">
        <f>Príjmy!J41</f>
        <v>74460</v>
      </c>
      <c r="J7" s="225">
        <f>Príjmy!K41</f>
        <v>51490</v>
      </c>
      <c r="K7" s="225">
        <f>Príjmy!L41</f>
        <v>51490</v>
      </c>
      <c r="L7" s="225">
        <f>Príjmy!M41</f>
        <v>51490</v>
      </c>
      <c r="M7" s="219"/>
      <c r="N7" s="216"/>
    </row>
    <row r="8" spans="2:14" ht="18" customHeight="1">
      <c r="B8" s="238"/>
      <c r="C8" s="173"/>
      <c r="D8" s="173"/>
      <c r="E8" s="173"/>
      <c r="F8" s="225"/>
      <c r="G8" s="225"/>
      <c r="H8" s="225"/>
      <c r="I8" s="225"/>
      <c r="J8" s="225"/>
      <c r="K8" s="225"/>
      <c r="L8" s="225"/>
      <c r="M8" s="219"/>
      <c r="N8" s="216"/>
    </row>
    <row r="9" spans="2:14" ht="15.75">
      <c r="B9" s="238" t="s">
        <v>2</v>
      </c>
      <c r="C9" s="173"/>
      <c r="D9" s="173"/>
      <c r="E9" s="173"/>
      <c r="F9" s="225">
        <f>Príjmy!G47</f>
        <v>40937</v>
      </c>
      <c r="G9" s="225">
        <f>Príjmy!H47</f>
        <v>41218</v>
      </c>
      <c r="H9" s="225">
        <f>Príjmy!I47</f>
        <v>66932</v>
      </c>
      <c r="I9" s="225">
        <f>Príjmy!J47</f>
        <v>26874</v>
      </c>
      <c r="J9" s="225">
        <f>Príjmy!K47</f>
        <v>73600</v>
      </c>
      <c r="K9" s="225">
        <f>Príjmy!L47</f>
        <v>0</v>
      </c>
      <c r="L9" s="225">
        <f>Príjmy!M47</f>
        <v>0</v>
      </c>
      <c r="M9" s="219"/>
      <c r="N9" s="216"/>
    </row>
    <row r="10" spans="2:14" ht="12.75">
      <c r="B10" s="236"/>
      <c r="C10" s="173"/>
      <c r="D10" s="173"/>
      <c r="E10" s="173"/>
      <c r="F10" s="225"/>
      <c r="G10" s="225"/>
      <c r="H10" s="225"/>
      <c r="I10" s="225"/>
      <c r="J10" s="225"/>
      <c r="K10" s="225"/>
      <c r="L10" s="225"/>
      <c r="M10" s="219"/>
      <c r="N10" s="216"/>
    </row>
    <row r="11" spans="2:14" ht="15.75">
      <c r="B11" s="238" t="s">
        <v>3</v>
      </c>
      <c r="C11" s="173"/>
      <c r="D11" s="173"/>
      <c r="E11" s="173"/>
      <c r="F11" s="225">
        <f>Príjmy!G56</f>
        <v>109517</v>
      </c>
      <c r="G11" s="225">
        <f>Príjmy!H56</f>
        <v>56233</v>
      </c>
      <c r="H11" s="225">
        <v>44469</v>
      </c>
      <c r="I11" s="225">
        <f>Príjmy!J56</f>
        <v>72877</v>
      </c>
      <c r="J11" s="225">
        <f>Príjmy!K56</f>
        <v>0</v>
      </c>
      <c r="K11" s="225">
        <f>Príjmy!L56</f>
        <v>0</v>
      </c>
      <c r="L11" s="225">
        <f>Príjmy!M56</f>
        <v>0</v>
      </c>
      <c r="M11" s="219"/>
      <c r="N11" s="216"/>
    </row>
    <row r="12" spans="2:14" ht="15.75">
      <c r="B12" s="238"/>
      <c r="C12" s="173"/>
      <c r="D12" s="173"/>
      <c r="E12" s="173"/>
      <c r="F12" s="225"/>
      <c r="G12" s="225"/>
      <c r="H12" s="225"/>
      <c r="I12" s="225"/>
      <c r="J12" s="173"/>
      <c r="K12" s="225"/>
      <c r="L12" s="239"/>
      <c r="M12" s="219"/>
      <c r="N12" s="216"/>
    </row>
    <row r="13" spans="2:14" ht="12.75">
      <c r="B13" s="240"/>
      <c r="C13" s="226"/>
      <c r="D13" s="226"/>
      <c r="E13" s="228"/>
      <c r="F13" s="227"/>
      <c r="G13" s="227"/>
      <c r="H13" s="227"/>
      <c r="I13" s="227"/>
      <c r="J13" s="228"/>
      <c r="K13" s="227"/>
      <c r="L13" s="241"/>
      <c r="M13" s="220"/>
      <c r="N13" s="216"/>
    </row>
    <row r="14" spans="2:14" ht="21" customHeight="1">
      <c r="B14" s="242" t="s">
        <v>4</v>
      </c>
      <c r="C14" s="228"/>
      <c r="D14" s="228"/>
      <c r="E14" s="229">
        <f>E7+E9+E11</f>
        <v>0</v>
      </c>
      <c r="F14" s="229">
        <f>F7+F9+F11</f>
        <v>211435</v>
      </c>
      <c r="G14" s="229">
        <f aca="true" t="shared" si="0" ref="G14:L14">G7+G9+G11</f>
        <v>158427</v>
      </c>
      <c r="H14" s="229">
        <f t="shared" si="0"/>
        <v>175627</v>
      </c>
      <c r="I14" s="229">
        <f t="shared" si="0"/>
        <v>174211</v>
      </c>
      <c r="J14" s="229">
        <f t="shared" si="0"/>
        <v>125090</v>
      </c>
      <c r="K14" s="229">
        <f t="shared" si="0"/>
        <v>51490</v>
      </c>
      <c r="L14" s="229">
        <f t="shared" si="0"/>
        <v>51490</v>
      </c>
      <c r="M14" s="221"/>
      <c r="N14" s="216"/>
    </row>
    <row r="15" spans="2:14" ht="12.75">
      <c r="B15" s="236"/>
      <c r="C15" s="173"/>
      <c r="D15" s="173"/>
      <c r="E15" s="173"/>
      <c r="F15" s="173"/>
      <c r="G15" s="173"/>
      <c r="H15" s="173"/>
      <c r="I15" s="173"/>
      <c r="J15" s="173"/>
      <c r="K15" s="173"/>
      <c r="L15" s="237"/>
      <c r="M15" s="217"/>
      <c r="N15" s="216"/>
    </row>
    <row r="16" spans="2:14" ht="15.75">
      <c r="B16" s="238" t="s">
        <v>5</v>
      </c>
      <c r="C16" s="173"/>
      <c r="D16" s="173"/>
      <c r="E16" s="173"/>
      <c r="F16" s="225">
        <f>'Výdavky '!C28</f>
        <v>60980</v>
      </c>
      <c r="G16" s="225">
        <f>'Výdavky '!E28</f>
        <v>53526</v>
      </c>
      <c r="H16" s="225">
        <f>'Výdavky '!I28</f>
        <v>51490</v>
      </c>
      <c r="I16" s="225">
        <f>'Výdavky '!K28</f>
        <v>51850</v>
      </c>
      <c r="J16" s="225">
        <f>'Výdavky '!M28</f>
        <v>51490</v>
      </c>
      <c r="K16" s="225">
        <f>'Výdavky '!O28</f>
        <v>51090</v>
      </c>
      <c r="L16" s="239">
        <f>'Výdavky '!Q28</f>
        <v>50350</v>
      </c>
      <c r="M16" s="219"/>
      <c r="N16" s="216"/>
    </row>
    <row r="17" spans="2:14" ht="12.75">
      <c r="B17" s="236"/>
      <c r="C17" s="173"/>
      <c r="D17" s="173"/>
      <c r="E17" s="173"/>
      <c r="F17" s="230"/>
      <c r="G17" s="230"/>
      <c r="H17" s="230"/>
      <c r="I17" s="230"/>
      <c r="J17" s="230"/>
      <c r="K17" s="230"/>
      <c r="L17" s="243"/>
      <c r="M17" s="222"/>
      <c r="N17" s="216"/>
    </row>
    <row r="18" spans="2:14" ht="15.75">
      <c r="B18" s="238" t="s">
        <v>6</v>
      </c>
      <c r="C18" s="173"/>
      <c r="D18" s="173"/>
      <c r="E18" s="173"/>
      <c r="F18" s="225">
        <f>'Výdavky '!D28</f>
        <v>109518</v>
      </c>
      <c r="G18" s="225">
        <f>'Výdavky '!F28</f>
        <v>61957</v>
      </c>
      <c r="H18" s="225">
        <f>'Výdavky '!J28</f>
        <v>84003</v>
      </c>
      <c r="I18" s="225">
        <f>'Výdavky '!L28</f>
        <v>84903</v>
      </c>
      <c r="J18" s="225">
        <f>'Výdavky '!N28</f>
        <v>20100</v>
      </c>
      <c r="K18" s="225">
        <f>'Výdavky '!P28</f>
        <v>400</v>
      </c>
      <c r="L18" s="225">
        <f>'Výdavky '!R28</f>
        <v>1140</v>
      </c>
      <c r="M18" s="219"/>
      <c r="N18" s="216"/>
    </row>
    <row r="19" spans="2:14" ht="12.75">
      <c r="B19" s="236"/>
      <c r="C19" s="173"/>
      <c r="D19" s="173"/>
      <c r="E19" s="173"/>
      <c r="F19" s="230"/>
      <c r="G19" s="230"/>
      <c r="H19" s="230"/>
      <c r="I19" s="230"/>
      <c r="J19" s="230"/>
      <c r="K19" s="230"/>
      <c r="L19" s="243"/>
      <c r="M19" s="222"/>
      <c r="N19" s="216"/>
    </row>
    <row r="20" spans="2:14" ht="15.75">
      <c r="B20" s="238" t="s">
        <v>7</v>
      </c>
      <c r="C20" s="173"/>
      <c r="D20" s="173"/>
      <c r="E20" s="173"/>
      <c r="F20" s="230">
        <f>SUM('Výdavky progr.'!L131)</f>
        <v>40937</v>
      </c>
      <c r="G20" s="230">
        <v>42944</v>
      </c>
      <c r="H20" s="230">
        <v>40134</v>
      </c>
      <c r="I20" s="230">
        <v>37458</v>
      </c>
      <c r="J20" s="230">
        <v>53500</v>
      </c>
      <c r="K20" s="230">
        <v>0</v>
      </c>
      <c r="L20" s="243">
        <v>0</v>
      </c>
      <c r="M20" s="222"/>
      <c r="N20" s="216"/>
    </row>
    <row r="21" spans="2:14" ht="15.75">
      <c r="B21" s="238"/>
      <c r="C21" s="173"/>
      <c r="D21" s="173"/>
      <c r="E21" s="173"/>
      <c r="F21" s="230"/>
      <c r="G21" s="230"/>
      <c r="H21" s="230"/>
      <c r="I21" s="230"/>
      <c r="J21" s="173"/>
      <c r="K21" s="230"/>
      <c r="L21" s="243"/>
      <c r="M21" s="222"/>
      <c r="N21" s="216"/>
    </row>
    <row r="22" spans="2:14" ht="12.75">
      <c r="B22" s="240"/>
      <c r="C22" s="226"/>
      <c r="D22" s="226"/>
      <c r="E22" s="228"/>
      <c r="F22" s="227"/>
      <c r="G22" s="227"/>
      <c r="H22" s="227"/>
      <c r="I22" s="227"/>
      <c r="J22" s="228"/>
      <c r="K22" s="227"/>
      <c r="L22" s="241"/>
      <c r="M22" s="220"/>
      <c r="N22" s="216"/>
    </row>
    <row r="23" spans="2:14" ht="18">
      <c r="B23" s="242" t="s">
        <v>8</v>
      </c>
      <c r="C23" s="228"/>
      <c r="D23" s="228"/>
      <c r="E23" s="231">
        <f>E16+E18+E20</f>
        <v>0</v>
      </c>
      <c r="F23" s="231">
        <f>F16+F18+F20</f>
        <v>211435</v>
      </c>
      <c r="G23" s="231">
        <f aca="true" t="shared" si="1" ref="G23:L23">G16+G18+G20</f>
        <v>158427</v>
      </c>
      <c r="H23" s="231">
        <f t="shared" si="1"/>
        <v>175627</v>
      </c>
      <c r="I23" s="231">
        <f t="shared" si="1"/>
        <v>174211</v>
      </c>
      <c r="J23" s="231">
        <f t="shared" si="1"/>
        <v>125090</v>
      </c>
      <c r="K23" s="231">
        <f t="shared" si="1"/>
        <v>51490</v>
      </c>
      <c r="L23" s="231">
        <f t="shared" si="1"/>
        <v>51490</v>
      </c>
      <c r="M23" s="223"/>
      <c r="N23" s="216"/>
    </row>
    <row r="24" spans="2:14" ht="12.75">
      <c r="B24" s="236"/>
      <c r="C24" s="173"/>
      <c r="D24" s="173"/>
      <c r="E24" s="173"/>
      <c r="F24" s="173"/>
      <c r="G24" s="173"/>
      <c r="H24" s="173"/>
      <c r="I24" s="173"/>
      <c r="J24" s="173"/>
      <c r="K24" s="173"/>
      <c r="L24" s="237"/>
      <c r="M24" s="217"/>
      <c r="N24" s="216"/>
    </row>
    <row r="25" spans="2:14" ht="30" customHeight="1" thickBot="1">
      <c r="B25" s="244" t="s">
        <v>9</v>
      </c>
      <c r="C25" s="245"/>
      <c r="D25" s="245"/>
      <c r="E25" s="246">
        <f>E14-E23</f>
        <v>0</v>
      </c>
      <c r="F25" s="246">
        <f>F14-F23</f>
        <v>0</v>
      </c>
      <c r="G25" s="246">
        <f aca="true" t="shared" si="2" ref="G25:L25">G14-G23</f>
        <v>0</v>
      </c>
      <c r="H25" s="246">
        <f t="shared" si="2"/>
        <v>0</v>
      </c>
      <c r="I25" s="246">
        <f t="shared" si="2"/>
        <v>0</v>
      </c>
      <c r="J25" s="246">
        <f t="shared" si="2"/>
        <v>0</v>
      </c>
      <c r="K25" s="246">
        <f t="shared" si="2"/>
        <v>0</v>
      </c>
      <c r="L25" s="246">
        <f t="shared" si="2"/>
        <v>0</v>
      </c>
      <c r="M25" s="224"/>
      <c r="N25" s="216"/>
    </row>
    <row r="26" spans="13:14" ht="12.75">
      <c r="M26" s="217"/>
      <c r="N26" s="216"/>
    </row>
    <row r="27" spans="13:14" ht="12.75">
      <c r="M27" s="217"/>
      <c r="N27" s="216"/>
    </row>
    <row r="28" spans="3:14" ht="12.75" hidden="1">
      <c r="C28" t="s">
        <v>159</v>
      </c>
      <c r="D28" t="s">
        <v>160</v>
      </c>
      <c r="F28" t="s">
        <v>163</v>
      </c>
      <c r="I28" t="s">
        <v>164</v>
      </c>
      <c r="J28" t="s">
        <v>158</v>
      </c>
      <c r="K28" t="s">
        <v>166</v>
      </c>
      <c r="M28" s="216"/>
      <c r="N28" s="216"/>
    </row>
    <row r="29" spans="3:14" ht="12.75" hidden="1">
      <c r="C29" t="s">
        <v>159</v>
      </c>
      <c r="D29" t="s">
        <v>160</v>
      </c>
      <c r="F29" t="s">
        <v>165</v>
      </c>
      <c r="G29" t="s">
        <v>161</v>
      </c>
      <c r="I29" t="s">
        <v>162</v>
      </c>
      <c r="M29" s="216"/>
      <c r="N29" s="216"/>
    </row>
    <row r="30" spans="3:11" ht="12.75" hidden="1">
      <c r="C30" t="s">
        <v>154</v>
      </c>
      <c r="D30" t="s">
        <v>155</v>
      </c>
      <c r="F30" t="s">
        <v>156</v>
      </c>
      <c r="G30" t="s">
        <v>157</v>
      </c>
      <c r="K30" t="s">
        <v>167</v>
      </c>
    </row>
    <row r="31" ht="12.75" hidden="1"/>
    <row r="32" ht="12.75" hidden="1">
      <c r="C32" t="s">
        <v>168</v>
      </c>
    </row>
    <row r="33" ht="12.75" hidden="1"/>
    <row r="34" ht="12.75" hidden="1"/>
    <row r="35" spans="3:6" ht="12.75" hidden="1">
      <c r="C35" t="s">
        <v>169</v>
      </c>
      <c r="D35" t="s">
        <v>170</v>
      </c>
      <c r="F35" t="s">
        <v>171</v>
      </c>
    </row>
    <row r="36" ht="12.75" hidden="1"/>
    <row r="37" ht="12.75" hidden="1"/>
  </sheetData>
  <sheetProtection/>
  <printOptions/>
  <pageMargins left="0.7000000000000001" right="0.7000000000000001" top="0.75" bottom="0.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22">
      <selection activeCell="I62" sqref="I62"/>
    </sheetView>
  </sheetViews>
  <sheetFormatPr defaultColWidth="9.140625" defaultRowHeight="12.75"/>
  <cols>
    <col min="1" max="1" width="10.28125" style="0" customWidth="1"/>
    <col min="2" max="2" width="37.57421875" style="0" customWidth="1"/>
    <col min="3" max="6" width="0" style="0" hidden="1" customWidth="1"/>
    <col min="7" max="7" width="12.00390625" style="0" customWidth="1"/>
    <col min="8" max="8" width="10.7109375" style="0" customWidth="1"/>
    <col min="9" max="10" width="12.7109375" style="0" customWidth="1"/>
    <col min="11" max="11" width="11.57421875" style="0" customWidth="1"/>
    <col min="12" max="12" width="13.28125" style="0" customWidth="1"/>
    <col min="13" max="13" width="12.00390625" style="0" customWidth="1"/>
  </cols>
  <sheetData>
    <row r="1" spans="1:13" ht="39" customHeight="1">
      <c r="A1" s="327" t="s">
        <v>111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ht="13.5" customHeight="1" thickBot="1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ht="39.75" thickBot="1" thickTop="1">
      <c r="A3" s="3" t="s">
        <v>10</v>
      </c>
      <c r="B3" s="4"/>
      <c r="C3" s="5" t="s">
        <v>11</v>
      </c>
      <c r="D3" s="5" t="s">
        <v>12</v>
      </c>
      <c r="E3" s="5" t="s">
        <v>13</v>
      </c>
      <c r="F3" s="5" t="s">
        <v>14</v>
      </c>
      <c r="G3" s="6" t="s">
        <v>112</v>
      </c>
      <c r="H3" s="6" t="s">
        <v>203</v>
      </c>
      <c r="I3" s="6" t="s">
        <v>116</v>
      </c>
      <c r="J3" s="6" t="s">
        <v>201</v>
      </c>
      <c r="K3" s="6" t="s">
        <v>115</v>
      </c>
      <c r="L3" s="6" t="s">
        <v>117</v>
      </c>
      <c r="M3" s="6" t="s">
        <v>204</v>
      </c>
    </row>
    <row r="4" spans="1:13" ht="13.5" thickTop="1">
      <c r="A4" s="7"/>
      <c r="B4" s="8"/>
      <c r="C4" s="9"/>
      <c r="D4" s="9"/>
      <c r="E4" s="9"/>
      <c r="F4" s="9"/>
      <c r="G4" s="305"/>
      <c r="H4" s="305"/>
      <c r="I4" s="305"/>
      <c r="J4" s="305"/>
      <c r="K4" s="305"/>
      <c r="L4" s="305"/>
      <c r="M4" s="305"/>
    </row>
    <row r="5" spans="1:13" ht="12.75">
      <c r="A5" s="10" t="s">
        <v>15</v>
      </c>
      <c r="B5" s="11"/>
      <c r="C5" s="12"/>
      <c r="D5" s="12"/>
      <c r="E5" s="12"/>
      <c r="F5" s="12"/>
      <c r="G5" s="306"/>
      <c r="H5" s="306"/>
      <c r="I5" s="306"/>
      <c r="J5" s="306"/>
      <c r="K5" s="306"/>
      <c r="L5" s="306"/>
      <c r="M5" s="306"/>
    </row>
    <row r="6" spans="1:13" ht="12.75">
      <c r="A6" s="13">
        <v>111003</v>
      </c>
      <c r="B6" s="11" t="s">
        <v>16</v>
      </c>
      <c r="C6" s="14">
        <f>D6/30.126</f>
        <v>29584.777268804355</v>
      </c>
      <c r="D6" s="14">
        <v>891271</v>
      </c>
      <c r="E6" s="14">
        <f>F6/30.126</f>
        <v>35561.010422890526</v>
      </c>
      <c r="F6" s="14">
        <v>1071311</v>
      </c>
      <c r="G6" s="307">
        <v>32432</v>
      </c>
      <c r="H6" s="307">
        <v>33656</v>
      </c>
      <c r="I6" s="307">
        <v>35000</v>
      </c>
      <c r="J6" s="307">
        <v>35000</v>
      </c>
      <c r="K6" s="307">
        <v>33000</v>
      </c>
      <c r="L6" s="307">
        <v>33000</v>
      </c>
      <c r="M6" s="307">
        <v>33000</v>
      </c>
    </row>
    <row r="7" spans="1:13" ht="12.75">
      <c r="A7" s="13">
        <v>121001</v>
      </c>
      <c r="B7" s="11" t="s">
        <v>17</v>
      </c>
      <c r="C7" s="14">
        <f aca="true" t="shared" si="0" ref="C7:C38">D7/30.126</f>
        <v>10253.535152360088</v>
      </c>
      <c r="D7" s="14">
        <v>308898</v>
      </c>
      <c r="E7" s="14">
        <f aca="true" t="shared" si="1" ref="E7:E38">F7/30.126</f>
        <v>12635.132443736307</v>
      </c>
      <c r="F7" s="14">
        <v>380646</v>
      </c>
      <c r="G7" s="307">
        <v>12560</v>
      </c>
      <c r="H7" s="307">
        <v>12529</v>
      </c>
      <c r="I7" s="307">
        <v>12150</v>
      </c>
      <c r="J7" s="307">
        <v>12300</v>
      </c>
      <c r="K7" s="307">
        <v>12100</v>
      </c>
      <c r="L7" s="307">
        <v>12100</v>
      </c>
      <c r="M7" s="307">
        <v>12100</v>
      </c>
    </row>
    <row r="8" spans="1:13" ht="12.75">
      <c r="A8" s="13">
        <v>121002</v>
      </c>
      <c r="B8" s="11" t="s">
        <v>18</v>
      </c>
      <c r="C8" s="14">
        <f t="shared" si="0"/>
        <v>1647.9121025028214</v>
      </c>
      <c r="D8" s="14">
        <v>49645</v>
      </c>
      <c r="E8" s="14">
        <f t="shared" si="1"/>
        <v>1885.0162650202483</v>
      </c>
      <c r="F8" s="14">
        <v>56788</v>
      </c>
      <c r="G8" s="307">
        <v>1712</v>
      </c>
      <c r="H8" s="307">
        <v>1706</v>
      </c>
      <c r="I8" s="307">
        <v>1900</v>
      </c>
      <c r="J8" s="307">
        <v>1900</v>
      </c>
      <c r="K8" s="307">
        <v>1900</v>
      </c>
      <c r="L8" s="307">
        <v>1900</v>
      </c>
      <c r="M8" s="307">
        <v>1900</v>
      </c>
    </row>
    <row r="9" spans="1:13" ht="12.75">
      <c r="A9" s="15"/>
      <c r="B9" s="11"/>
      <c r="C9" s="14">
        <f t="shared" si="0"/>
        <v>0</v>
      </c>
      <c r="D9" s="14"/>
      <c r="E9" s="14">
        <f t="shared" si="1"/>
        <v>0</v>
      </c>
      <c r="F9" s="14"/>
      <c r="G9" s="307"/>
      <c r="H9" s="307"/>
      <c r="I9" s="307"/>
      <c r="J9" s="307"/>
      <c r="K9" s="307"/>
      <c r="L9" s="307"/>
      <c r="M9" s="307"/>
    </row>
    <row r="10" spans="1:13" ht="12.75">
      <c r="A10" s="16" t="s">
        <v>19</v>
      </c>
      <c r="B10" s="17"/>
      <c r="C10" s="14">
        <f t="shared" si="0"/>
        <v>0</v>
      </c>
      <c r="D10" s="12"/>
      <c r="E10" s="14">
        <f t="shared" si="1"/>
        <v>0</v>
      </c>
      <c r="F10" s="12"/>
      <c r="G10" s="306"/>
      <c r="H10" s="306"/>
      <c r="I10" s="306"/>
      <c r="J10" s="306"/>
      <c r="K10" s="306"/>
      <c r="L10" s="306"/>
      <c r="M10" s="306"/>
    </row>
    <row r="11" spans="1:13" ht="12.75">
      <c r="A11" s="18" t="s">
        <v>20</v>
      </c>
      <c r="B11" s="11" t="s">
        <v>21</v>
      </c>
      <c r="C11" s="14">
        <f t="shared" si="0"/>
        <v>150.20248290513177</v>
      </c>
      <c r="D11" s="14">
        <v>4525</v>
      </c>
      <c r="E11" s="14">
        <f t="shared" si="1"/>
        <v>146.88309101772555</v>
      </c>
      <c r="F11" s="14">
        <v>4425</v>
      </c>
      <c r="G11" s="307">
        <v>168</v>
      </c>
      <c r="H11" s="307">
        <v>331</v>
      </c>
      <c r="I11" s="307">
        <v>166</v>
      </c>
      <c r="J11" s="307">
        <v>216</v>
      </c>
      <c r="K11" s="307">
        <v>150</v>
      </c>
      <c r="L11" s="307">
        <v>150</v>
      </c>
      <c r="M11" s="307">
        <v>150</v>
      </c>
    </row>
    <row r="12" spans="1:13" ht="12.75">
      <c r="A12" s="13">
        <v>133003</v>
      </c>
      <c r="B12" s="166" t="s">
        <v>118</v>
      </c>
      <c r="C12" s="14"/>
      <c r="D12" s="14"/>
      <c r="E12" s="14"/>
      <c r="F12" s="14"/>
      <c r="G12" s="307">
        <v>6</v>
      </c>
      <c r="H12" s="307"/>
      <c r="I12" s="307"/>
      <c r="J12" s="307"/>
      <c r="K12" s="307"/>
      <c r="L12" s="307"/>
      <c r="M12" s="307"/>
    </row>
    <row r="13" spans="1:13" ht="12.75">
      <c r="A13" s="13">
        <v>133012</v>
      </c>
      <c r="B13" s="166" t="s">
        <v>119</v>
      </c>
      <c r="C13" s="14"/>
      <c r="D13" s="14"/>
      <c r="E13" s="14"/>
      <c r="F13" s="14"/>
      <c r="G13" s="307"/>
      <c r="H13" s="307"/>
      <c r="I13" s="307"/>
      <c r="J13" s="307"/>
      <c r="K13" s="307"/>
      <c r="L13" s="307"/>
      <c r="M13" s="307"/>
    </row>
    <row r="14" spans="1:13" ht="12.75">
      <c r="A14" s="18" t="s">
        <v>22</v>
      </c>
      <c r="B14" s="19" t="s">
        <v>23</v>
      </c>
      <c r="C14" s="14">
        <f t="shared" si="0"/>
        <v>2601.2414525658896</v>
      </c>
      <c r="D14" s="14">
        <v>78365</v>
      </c>
      <c r="E14" s="14">
        <f t="shared" si="1"/>
        <v>2692.557923388435</v>
      </c>
      <c r="F14" s="14">
        <v>81116</v>
      </c>
      <c r="G14" s="307">
        <v>3227</v>
      </c>
      <c r="H14" s="307">
        <v>2974</v>
      </c>
      <c r="I14" s="307">
        <v>2920</v>
      </c>
      <c r="J14" s="307">
        <v>3000</v>
      </c>
      <c r="K14" s="307">
        <v>2700</v>
      </c>
      <c r="L14" s="307">
        <v>2700</v>
      </c>
      <c r="M14" s="307">
        <v>2700</v>
      </c>
    </row>
    <row r="15" spans="1:13" ht="12.75">
      <c r="A15" s="20">
        <v>133014</v>
      </c>
      <c r="B15" s="21" t="s">
        <v>24</v>
      </c>
      <c r="C15" s="14">
        <f t="shared" si="0"/>
        <v>7840.536413729004</v>
      </c>
      <c r="D15" s="14">
        <v>236204</v>
      </c>
      <c r="E15" s="14">
        <f t="shared" si="1"/>
        <v>0</v>
      </c>
      <c r="F15" s="14"/>
      <c r="G15" s="307">
        <v>0</v>
      </c>
      <c r="H15" s="307"/>
      <c r="I15" s="307"/>
      <c r="J15" s="307"/>
      <c r="K15" s="307">
        <v>0</v>
      </c>
      <c r="L15" s="307">
        <v>0</v>
      </c>
      <c r="M15" s="307">
        <v>0</v>
      </c>
    </row>
    <row r="16" spans="1:13" ht="12.75">
      <c r="A16" s="22"/>
      <c r="B16" s="23"/>
      <c r="C16" s="14">
        <f t="shared" si="0"/>
        <v>0</v>
      </c>
      <c r="D16" s="14"/>
      <c r="E16" s="14">
        <f t="shared" si="1"/>
        <v>0</v>
      </c>
      <c r="F16" s="14"/>
      <c r="G16" s="307"/>
      <c r="H16" s="307"/>
      <c r="I16" s="307"/>
      <c r="J16" s="307"/>
      <c r="K16" s="307"/>
      <c r="L16" s="307"/>
      <c r="M16" s="307"/>
    </row>
    <row r="17" spans="1:13" ht="12.75">
      <c r="A17" s="16" t="s">
        <v>25</v>
      </c>
      <c r="B17" s="17"/>
      <c r="C17" s="14">
        <f t="shared" si="0"/>
        <v>0</v>
      </c>
      <c r="D17" s="24"/>
      <c r="E17" s="14">
        <f t="shared" si="1"/>
        <v>0</v>
      </c>
      <c r="F17" s="24"/>
      <c r="G17" s="308"/>
      <c r="H17" s="308"/>
      <c r="I17" s="308"/>
      <c r="J17" s="308"/>
      <c r="K17" s="308"/>
      <c r="L17" s="308"/>
      <c r="M17" s="308"/>
    </row>
    <row r="18" spans="1:13" ht="12.75">
      <c r="A18" s="25">
        <v>212003</v>
      </c>
      <c r="B18" s="11" t="s">
        <v>26</v>
      </c>
      <c r="C18" s="14">
        <f t="shared" si="0"/>
        <v>0</v>
      </c>
      <c r="D18" s="14">
        <v>0</v>
      </c>
      <c r="E18" s="14">
        <f t="shared" si="1"/>
        <v>0</v>
      </c>
      <c r="F18" s="14"/>
      <c r="G18" s="307">
        <v>635</v>
      </c>
      <c r="H18" s="307">
        <v>1976</v>
      </c>
      <c r="I18" s="307">
        <v>1300</v>
      </c>
      <c r="J18" s="307">
        <v>1500</v>
      </c>
      <c r="K18" s="307">
        <v>1300</v>
      </c>
      <c r="L18" s="307">
        <v>1300</v>
      </c>
      <c r="M18" s="307">
        <v>1300</v>
      </c>
    </row>
    <row r="19" spans="1:13" ht="12.75">
      <c r="A19" s="26"/>
      <c r="B19" s="23"/>
      <c r="C19" s="14">
        <f t="shared" si="0"/>
        <v>0</v>
      </c>
      <c r="D19" s="14"/>
      <c r="E19" s="14">
        <f t="shared" si="1"/>
        <v>0</v>
      </c>
      <c r="F19" s="14"/>
      <c r="G19" s="307"/>
      <c r="H19" s="307"/>
      <c r="I19" s="307"/>
      <c r="J19" s="307"/>
      <c r="K19" s="307"/>
      <c r="L19" s="307"/>
      <c r="M19" s="307"/>
    </row>
    <row r="20" spans="1:13" ht="12.75">
      <c r="A20" s="27" t="s">
        <v>27</v>
      </c>
      <c r="B20" s="17"/>
      <c r="C20" s="14">
        <f t="shared" si="0"/>
        <v>0</v>
      </c>
      <c r="D20" s="12"/>
      <c r="E20" s="14">
        <f t="shared" si="1"/>
        <v>0</v>
      </c>
      <c r="F20" s="12"/>
      <c r="G20" s="306"/>
      <c r="H20" s="306"/>
      <c r="I20" s="306"/>
      <c r="J20" s="306"/>
      <c r="K20" s="306"/>
      <c r="L20" s="306"/>
      <c r="M20" s="306"/>
    </row>
    <row r="21" spans="1:13" ht="12.75">
      <c r="A21" s="27">
        <v>222003</v>
      </c>
      <c r="B21" s="17" t="s">
        <v>123</v>
      </c>
      <c r="C21" s="14"/>
      <c r="D21" s="12"/>
      <c r="E21" s="14"/>
      <c r="F21" s="12"/>
      <c r="G21" s="306">
        <v>53</v>
      </c>
      <c r="H21" s="306">
        <v>45</v>
      </c>
      <c r="I21" s="306"/>
      <c r="J21" s="306"/>
      <c r="K21" s="306"/>
      <c r="L21" s="306"/>
      <c r="M21" s="306"/>
    </row>
    <row r="22" spans="1:13" ht="12.75">
      <c r="A22" s="18" t="s">
        <v>28</v>
      </c>
      <c r="B22" s="11" t="s">
        <v>29</v>
      </c>
      <c r="C22" s="14">
        <f t="shared" si="0"/>
        <v>835.0594171147845</v>
      </c>
      <c r="D22" s="14">
        <v>25157</v>
      </c>
      <c r="E22" s="14">
        <f t="shared" si="1"/>
        <v>361.05025559317534</v>
      </c>
      <c r="F22" s="14">
        <v>10877</v>
      </c>
      <c r="G22" s="307">
        <v>21</v>
      </c>
      <c r="H22" s="307">
        <v>1914</v>
      </c>
      <c r="I22" s="307">
        <v>50</v>
      </c>
      <c r="J22" s="307">
        <v>40</v>
      </c>
      <c r="K22" s="307">
        <v>50</v>
      </c>
      <c r="L22" s="307">
        <v>50</v>
      </c>
      <c r="M22" s="307">
        <v>50</v>
      </c>
    </row>
    <row r="23" spans="1:13" ht="12.75">
      <c r="A23" s="13">
        <v>223001</v>
      </c>
      <c r="B23" s="11" t="s">
        <v>30</v>
      </c>
      <c r="C23" s="14">
        <f t="shared" si="0"/>
        <v>127.79658766513974</v>
      </c>
      <c r="D23" s="14">
        <v>3850</v>
      </c>
      <c r="E23" s="14">
        <f t="shared" si="1"/>
        <v>293.7661820354511</v>
      </c>
      <c r="F23" s="14">
        <v>8850</v>
      </c>
      <c r="G23" s="307">
        <v>50</v>
      </c>
      <c r="H23" s="307">
        <v>162</v>
      </c>
      <c r="I23" s="307"/>
      <c r="J23" s="307"/>
      <c r="K23" s="307">
        <v>70</v>
      </c>
      <c r="L23" s="307">
        <v>70</v>
      </c>
      <c r="M23" s="307">
        <v>70</v>
      </c>
    </row>
    <row r="24" spans="1:13" ht="12.75">
      <c r="A24" s="13">
        <v>223001</v>
      </c>
      <c r="B24" s="11" t="s">
        <v>31</v>
      </c>
      <c r="C24" s="14">
        <f t="shared" si="0"/>
        <v>0</v>
      </c>
      <c r="D24" s="14"/>
      <c r="E24" s="14">
        <f t="shared" si="1"/>
        <v>9.95817566221868</v>
      </c>
      <c r="F24" s="14">
        <v>300</v>
      </c>
      <c r="G24" s="307">
        <v>93</v>
      </c>
      <c r="H24" s="307">
        <v>122</v>
      </c>
      <c r="I24" s="307"/>
      <c r="J24" s="307"/>
      <c r="K24" s="307">
        <v>100</v>
      </c>
      <c r="L24" s="307">
        <v>100</v>
      </c>
      <c r="M24" s="307">
        <v>100</v>
      </c>
    </row>
    <row r="25" spans="1:13" ht="12.75">
      <c r="A25" s="13">
        <v>223001</v>
      </c>
      <c r="B25" s="166" t="s">
        <v>131</v>
      </c>
      <c r="C25" s="14">
        <f t="shared" si="0"/>
        <v>0</v>
      </c>
      <c r="D25" s="14"/>
      <c r="E25" s="14">
        <f t="shared" si="1"/>
        <v>0</v>
      </c>
      <c r="F25" s="14"/>
      <c r="G25" s="307"/>
      <c r="H25" s="307"/>
      <c r="I25" s="307"/>
      <c r="J25" s="307"/>
      <c r="K25" s="307">
        <v>50</v>
      </c>
      <c r="L25" s="307">
        <v>50</v>
      </c>
      <c r="M25" s="307">
        <v>50</v>
      </c>
    </row>
    <row r="26" spans="1:13" ht="12.75">
      <c r="A26" s="13">
        <v>223001</v>
      </c>
      <c r="B26" s="166" t="s">
        <v>124</v>
      </c>
      <c r="C26" s="14">
        <f t="shared" si="0"/>
        <v>0</v>
      </c>
      <c r="D26" s="14"/>
      <c r="E26" s="14">
        <f t="shared" si="1"/>
        <v>0</v>
      </c>
      <c r="F26" s="14"/>
      <c r="G26" s="307">
        <v>823</v>
      </c>
      <c r="H26" s="307">
        <v>545</v>
      </c>
      <c r="I26" s="307">
        <v>486</v>
      </c>
      <c r="J26" s="307">
        <v>450</v>
      </c>
      <c r="K26" s="307">
        <v>0</v>
      </c>
      <c r="L26" s="307">
        <v>0</v>
      </c>
      <c r="M26" s="307">
        <v>0</v>
      </c>
    </row>
    <row r="27" spans="1:13" ht="12.75">
      <c r="A27" s="15"/>
      <c r="B27" s="11"/>
      <c r="C27" s="14">
        <f t="shared" si="0"/>
        <v>0</v>
      </c>
      <c r="D27" s="14"/>
      <c r="E27" s="14">
        <f t="shared" si="1"/>
        <v>0</v>
      </c>
      <c r="F27" s="14"/>
      <c r="G27" s="307"/>
      <c r="H27" s="307"/>
      <c r="I27" s="307"/>
      <c r="J27" s="307"/>
      <c r="K27" s="307"/>
      <c r="L27" s="307"/>
      <c r="M27" s="307"/>
    </row>
    <row r="28" spans="1:13" ht="12.75">
      <c r="A28" s="16" t="s">
        <v>32</v>
      </c>
      <c r="B28" s="11"/>
      <c r="C28" s="14">
        <f t="shared" si="0"/>
        <v>0</v>
      </c>
      <c r="D28" s="12"/>
      <c r="E28" s="14">
        <f t="shared" si="1"/>
        <v>0</v>
      </c>
      <c r="F28" s="12"/>
      <c r="G28" s="306"/>
      <c r="H28" s="306"/>
      <c r="I28" s="306"/>
      <c r="J28" s="306"/>
      <c r="K28" s="306"/>
      <c r="L28" s="306"/>
      <c r="M28" s="306"/>
    </row>
    <row r="29" spans="1:13" ht="12.75">
      <c r="A29" s="28">
        <v>242</v>
      </c>
      <c r="B29" s="11" t="s">
        <v>33</v>
      </c>
      <c r="C29" s="14">
        <f t="shared" si="0"/>
        <v>20.480647945296422</v>
      </c>
      <c r="D29" s="14">
        <v>617</v>
      </c>
      <c r="E29" s="14">
        <f t="shared" si="1"/>
        <v>37.07760738232756</v>
      </c>
      <c r="F29" s="14">
        <v>1117</v>
      </c>
      <c r="G29" s="307">
        <v>7</v>
      </c>
      <c r="H29" s="307">
        <v>3</v>
      </c>
      <c r="I29" s="307"/>
      <c r="J29" s="307"/>
      <c r="K29" s="307">
        <v>10</v>
      </c>
      <c r="L29" s="307">
        <v>10</v>
      </c>
      <c r="M29" s="307">
        <v>10</v>
      </c>
    </row>
    <row r="30" spans="1:13" ht="12.75">
      <c r="A30" s="29"/>
      <c r="B30" s="8"/>
      <c r="C30" s="14">
        <f t="shared" si="0"/>
        <v>0</v>
      </c>
      <c r="D30" s="14"/>
      <c r="E30" s="14">
        <f t="shared" si="1"/>
        <v>0</v>
      </c>
      <c r="F30" s="14"/>
      <c r="G30" s="307"/>
      <c r="H30" s="307"/>
      <c r="I30" s="307"/>
      <c r="J30" s="307"/>
      <c r="K30" s="307"/>
      <c r="L30" s="307"/>
      <c r="M30" s="307"/>
    </row>
    <row r="31" spans="1:13" ht="12.75">
      <c r="A31" s="27" t="s">
        <v>34</v>
      </c>
      <c r="B31" s="30"/>
      <c r="C31" s="14">
        <f t="shared" si="0"/>
        <v>0</v>
      </c>
      <c r="D31" s="12"/>
      <c r="E31" s="14">
        <f t="shared" si="1"/>
        <v>0</v>
      </c>
      <c r="F31" s="12"/>
      <c r="G31" s="306"/>
      <c r="H31" s="306"/>
      <c r="I31" s="306"/>
      <c r="J31" s="306"/>
      <c r="K31" s="306"/>
      <c r="L31" s="306"/>
      <c r="M31" s="306"/>
    </row>
    <row r="32" spans="1:13" ht="12.75">
      <c r="A32" s="31">
        <v>223001</v>
      </c>
      <c r="B32" s="32" t="s">
        <v>35</v>
      </c>
      <c r="C32" s="14">
        <f t="shared" si="0"/>
        <v>0</v>
      </c>
      <c r="D32" s="14"/>
      <c r="E32" s="14">
        <f t="shared" si="1"/>
        <v>1691.0973909579764</v>
      </c>
      <c r="F32" s="14">
        <v>50946</v>
      </c>
      <c r="G32" s="307">
        <v>110</v>
      </c>
      <c r="H32" s="307">
        <v>142</v>
      </c>
      <c r="I32" s="307"/>
      <c r="J32" s="307"/>
      <c r="K32" s="307">
        <v>20</v>
      </c>
      <c r="L32" s="307">
        <v>20</v>
      </c>
      <c r="M32" s="307">
        <v>20</v>
      </c>
    </row>
    <row r="33" spans="1:13" ht="12.75">
      <c r="A33" s="31">
        <v>292012</v>
      </c>
      <c r="B33" s="167" t="s">
        <v>120</v>
      </c>
      <c r="C33" s="14"/>
      <c r="D33" s="14"/>
      <c r="E33" s="14"/>
      <c r="F33" s="14"/>
      <c r="G33" s="307">
        <v>6972</v>
      </c>
      <c r="H33" s="307">
        <v>821</v>
      </c>
      <c r="I33" s="307"/>
      <c r="J33" s="307"/>
      <c r="K33" s="307"/>
      <c r="L33" s="307"/>
      <c r="M33" s="307"/>
    </row>
    <row r="34" spans="1:13" ht="12.75">
      <c r="A34" s="13">
        <v>292019</v>
      </c>
      <c r="B34" s="19" t="s">
        <v>36</v>
      </c>
      <c r="C34" s="14">
        <f t="shared" si="0"/>
        <v>0</v>
      </c>
      <c r="D34" s="14"/>
      <c r="E34" s="14">
        <f t="shared" si="1"/>
        <v>0</v>
      </c>
      <c r="F34" s="14"/>
      <c r="G34" s="307">
        <v>33</v>
      </c>
      <c r="H34" s="307">
        <v>54</v>
      </c>
      <c r="I34" s="307">
        <v>54</v>
      </c>
      <c r="J34" s="307">
        <v>54</v>
      </c>
      <c r="K34" s="307">
        <v>40</v>
      </c>
      <c r="L34" s="307">
        <v>40</v>
      </c>
      <c r="M34" s="307">
        <v>40</v>
      </c>
    </row>
    <row r="35" spans="1:13" ht="12.75">
      <c r="A35" s="33"/>
      <c r="B35" s="23"/>
      <c r="C35" s="14">
        <f t="shared" si="0"/>
        <v>0</v>
      </c>
      <c r="D35" s="14"/>
      <c r="E35" s="14">
        <f t="shared" si="1"/>
        <v>0</v>
      </c>
      <c r="F35" s="14"/>
      <c r="G35" s="307"/>
      <c r="H35" s="307"/>
      <c r="I35" s="307"/>
      <c r="J35" s="307"/>
      <c r="K35" s="307"/>
      <c r="L35" s="307"/>
      <c r="M35" s="307"/>
    </row>
    <row r="36" spans="1:13" ht="12.75">
      <c r="A36" s="16" t="s">
        <v>37</v>
      </c>
      <c r="B36" s="11"/>
      <c r="C36" s="14">
        <f t="shared" si="0"/>
        <v>0</v>
      </c>
      <c r="D36" s="12"/>
      <c r="E36" s="14">
        <f t="shared" si="1"/>
        <v>0</v>
      </c>
      <c r="F36" s="12"/>
      <c r="G36" s="306"/>
      <c r="H36" s="306"/>
      <c r="I36" s="306"/>
      <c r="J36" s="306"/>
      <c r="K36" s="306"/>
      <c r="L36" s="306"/>
      <c r="M36" s="306"/>
    </row>
    <row r="37" spans="1:13" ht="12.75">
      <c r="A37" s="16">
        <v>311</v>
      </c>
      <c r="B37" s="166" t="s">
        <v>125</v>
      </c>
      <c r="C37" s="14"/>
      <c r="D37" s="12"/>
      <c r="E37" s="14"/>
      <c r="F37" s="12"/>
      <c r="G37" s="306">
        <v>1500</v>
      </c>
      <c r="H37" s="306"/>
      <c r="I37" s="306"/>
      <c r="J37" s="306"/>
      <c r="K37" s="306"/>
      <c r="L37" s="306"/>
      <c r="M37" s="306"/>
    </row>
    <row r="38" spans="1:13" ht="12.75">
      <c r="A38" s="13">
        <v>312001</v>
      </c>
      <c r="B38" s="166" t="s">
        <v>121</v>
      </c>
      <c r="C38" s="14">
        <f t="shared" si="0"/>
        <v>1547.6000796654052</v>
      </c>
      <c r="D38" s="14">
        <v>46623</v>
      </c>
      <c r="E38" s="14">
        <f t="shared" si="1"/>
        <v>48.463121556130915</v>
      </c>
      <c r="F38" s="14">
        <v>1460</v>
      </c>
      <c r="G38" s="307">
        <v>469</v>
      </c>
      <c r="H38" s="307">
        <v>3996</v>
      </c>
      <c r="I38" s="307">
        <v>10200</v>
      </c>
      <c r="J38" s="307">
        <v>20000</v>
      </c>
      <c r="K38" s="307">
        <v>0</v>
      </c>
      <c r="L38" s="307">
        <v>0</v>
      </c>
      <c r="M38" s="307">
        <v>0</v>
      </c>
    </row>
    <row r="39" spans="1:13" ht="12.75">
      <c r="A39" s="168">
        <v>312</v>
      </c>
      <c r="B39" s="166" t="s">
        <v>126</v>
      </c>
      <c r="C39" s="14"/>
      <c r="D39" s="14"/>
      <c r="E39" s="14"/>
      <c r="F39" s="14"/>
      <c r="G39" s="309">
        <v>110</v>
      </c>
      <c r="H39" s="309"/>
      <c r="I39" s="309"/>
      <c r="J39" s="309"/>
      <c r="K39" s="309">
        <v>0</v>
      </c>
      <c r="L39" s="309">
        <v>0</v>
      </c>
      <c r="M39" s="309">
        <v>0</v>
      </c>
    </row>
    <row r="40" spans="1:13" ht="12.75">
      <c r="A40" s="13"/>
      <c r="B40" s="11"/>
      <c r="C40" s="14"/>
      <c r="D40" s="14"/>
      <c r="E40" s="14"/>
      <c r="F40" s="14"/>
      <c r="G40" s="307"/>
      <c r="H40" s="307"/>
      <c r="I40" s="307"/>
      <c r="J40" s="307"/>
      <c r="K40" s="307"/>
      <c r="L40" s="307"/>
      <c r="M40" s="307"/>
    </row>
    <row r="41" spans="1:13" ht="13.5" thickBot="1">
      <c r="A41" s="34" t="s">
        <v>38</v>
      </c>
      <c r="B41" s="35"/>
      <c r="C41" s="36">
        <f>SUM(C6:C40)</f>
        <v>54609.141605257915</v>
      </c>
      <c r="D41" s="36">
        <f>SUM(D6:D40)</f>
        <v>1645155</v>
      </c>
      <c r="E41" s="36">
        <f>SUM(E6:E40)</f>
        <v>55362.01287924052</v>
      </c>
      <c r="F41" s="36">
        <f>SUM(F6:F40)</f>
        <v>1667836</v>
      </c>
      <c r="G41" s="36">
        <f>SUM(G6:G40)</f>
        <v>60981</v>
      </c>
      <c r="H41" s="36">
        <f aca="true" t="shared" si="2" ref="H41:M41">SUM(H6:H40)</f>
        <v>60976</v>
      </c>
      <c r="I41" s="36">
        <f t="shared" si="2"/>
        <v>64226</v>
      </c>
      <c r="J41" s="36">
        <f t="shared" si="2"/>
        <v>74460</v>
      </c>
      <c r="K41" s="36">
        <f t="shared" si="2"/>
        <v>51490</v>
      </c>
      <c r="L41" s="36">
        <f t="shared" si="2"/>
        <v>51490</v>
      </c>
      <c r="M41" s="36">
        <f t="shared" si="2"/>
        <v>51490</v>
      </c>
    </row>
    <row r="42" spans="1:13" s="40" customFormat="1" ht="14.25" thickBot="1" thickTop="1">
      <c r="A42" s="37"/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39.75" thickBot="1" thickTop="1">
      <c r="A43" s="41" t="s">
        <v>39</v>
      </c>
      <c r="B43" s="42"/>
      <c r="C43" s="5" t="s">
        <v>40</v>
      </c>
      <c r="D43" s="5" t="s">
        <v>41</v>
      </c>
      <c r="E43" s="5" t="s">
        <v>42</v>
      </c>
      <c r="F43" s="5" t="s">
        <v>43</v>
      </c>
      <c r="G43" s="6" t="s">
        <v>112</v>
      </c>
      <c r="H43" s="6" t="s">
        <v>203</v>
      </c>
      <c r="I43" s="6" t="s">
        <v>116</v>
      </c>
      <c r="J43" s="6" t="s">
        <v>201</v>
      </c>
      <c r="K43" s="6" t="s">
        <v>115</v>
      </c>
      <c r="L43" s="6" t="s">
        <v>117</v>
      </c>
      <c r="M43" s="6" t="s">
        <v>204</v>
      </c>
    </row>
    <row r="44" spans="1:13" ht="13.5" thickTop="1">
      <c r="A44" s="29"/>
      <c r="B44" s="43"/>
      <c r="C44" s="14"/>
      <c r="D44" s="14"/>
      <c r="E44" s="14"/>
      <c r="F44" s="14"/>
      <c r="G44" s="307"/>
      <c r="H44" s="307"/>
      <c r="I44" s="307"/>
      <c r="J44" s="307"/>
      <c r="K44" s="307"/>
      <c r="L44" s="307"/>
      <c r="M44" s="307"/>
    </row>
    <row r="45" spans="1:13" ht="12.75">
      <c r="A45" s="29">
        <v>322</v>
      </c>
      <c r="B45" s="170" t="s">
        <v>121</v>
      </c>
      <c r="C45" s="14"/>
      <c r="D45" s="14"/>
      <c r="E45" s="14"/>
      <c r="F45" s="14"/>
      <c r="G45" s="307"/>
      <c r="H45" s="307"/>
      <c r="I45" s="307">
        <v>66932</v>
      </c>
      <c r="J45" s="307">
        <v>26874</v>
      </c>
      <c r="K45" s="307">
        <v>67900</v>
      </c>
      <c r="L45" s="307"/>
      <c r="M45" s="307"/>
    </row>
    <row r="46" spans="1:13" ht="12.75">
      <c r="A46" s="18">
        <v>341</v>
      </c>
      <c r="B46" s="170" t="s">
        <v>127</v>
      </c>
      <c r="C46" s="14"/>
      <c r="D46" s="14"/>
      <c r="E46" s="14"/>
      <c r="F46" s="14"/>
      <c r="G46" s="307">
        <v>40937</v>
      </c>
      <c r="H46" s="307">
        <v>41218</v>
      </c>
      <c r="I46" s="307"/>
      <c r="J46" s="307"/>
      <c r="K46" s="307">
        <v>5700</v>
      </c>
      <c r="L46" s="307"/>
      <c r="M46" s="307"/>
    </row>
    <row r="47" spans="1:13" ht="13.5" thickBot="1">
      <c r="A47" s="44" t="s">
        <v>44</v>
      </c>
      <c r="B47" s="45"/>
      <c r="C47" s="36">
        <f>SUM(C44:C46)</f>
        <v>0</v>
      </c>
      <c r="D47" s="36">
        <f>SUM(D44:D46)</f>
        <v>0</v>
      </c>
      <c r="E47" s="36">
        <f>SUM(E44:E46)</f>
        <v>0</v>
      </c>
      <c r="F47" s="36">
        <f>SUM(F44:F46)</f>
        <v>0</v>
      </c>
      <c r="G47" s="36">
        <f>SUM(G44:G46)</f>
        <v>40937</v>
      </c>
      <c r="H47" s="36">
        <f aca="true" t="shared" si="3" ref="H47:M47">SUM(H44:H46)</f>
        <v>41218</v>
      </c>
      <c r="I47" s="36">
        <f t="shared" si="3"/>
        <v>66932</v>
      </c>
      <c r="J47" s="36">
        <f t="shared" si="3"/>
        <v>26874</v>
      </c>
      <c r="K47" s="36">
        <f t="shared" si="3"/>
        <v>73600</v>
      </c>
      <c r="L47" s="36">
        <f t="shared" si="3"/>
        <v>0</v>
      </c>
      <c r="M47" s="36">
        <f t="shared" si="3"/>
        <v>0</v>
      </c>
    </row>
    <row r="48" spans="1:13" ht="14.25" thickBot="1" thickTop="1">
      <c r="A48" s="37"/>
      <c r="B48" s="38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39.75" thickBot="1" thickTop="1">
      <c r="A49" s="47" t="s">
        <v>45</v>
      </c>
      <c r="B49" s="48"/>
      <c r="C49" s="49" t="s">
        <v>46</v>
      </c>
      <c r="D49" s="49"/>
      <c r="E49" s="49" t="s">
        <v>47</v>
      </c>
      <c r="F49" s="49"/>
      <c r="G49" s="6" t="s">
        <v>112</v>
      </c>
      <c r="H49" s="6" t="s">
        <v>203</v>
      </c>
      <c r="I49" s="6" t="s">
        <v>116</v>
      </c>
      <c r="J49" s="6" t="s">
        <v>201</v>
      </c>
      <c r="K49" s="6" t="s">
        <v>115</v>
      </c>
      <c r="L49" s="6" t="s">
        <v>117</v>
      </c>
      <c r="M49" s="6" t="s">
        <v>204</v>
      </c>
    </row>
    <row r="50" spans="1:13" ht="13.5" thickTop="1">
      <c r="A50" s="29"/>
      <c r="B50" s="8"/>
      <c r="C50" s="50"/>
      <c r="D50" s="50"/>
      <c r="E50" s="50"/>
      <c r="F50" s="51"/>
      <c r="G50" s="310"/>
      <c r="H50" s="310"/>
      <c r="I50" s="310"/>
      <c r="J50" s="310"/>
      <c r="K50" s="310"/>
      <c r="L50" s="310"/>
      <c r="M50" s="311"/>
    </row>
    <row r="51" spans="1:13" ht="12.75">
      <c r="A51" s="29">
        <v>453</v>
      </c>
      <c r="B51" s="169" t="s">
        <v>205</v>
      </c>
      <c r="C51" s="50"/>
      <c r="D51" s="50"/>
      <c r="E51" s="50"/>
      <c r="F51" s="51"/>
      <c r="G51" s="310"/>
      <c r="H51" s="310"/>
      <c r="I51" s="310"/>
      <c r="J51" s="310">
        <v>59387</v>
      </c>
      <c r="K51" s="310"/>
      <c r="L51" s="312"/>
      <c r="M51" s="313"/>
    </row>
    <row r="52" spans="1:13" ht="12.75">
      <c r="A52" s="18">
        <v>454</v>
      </c>
      <c r="B52" s="169" t="s">
        <v>122</v>
      </c>
      <c r="C52" s="52">
        <v>0</v>
      </c>
      <c r="D52" s="52">
        <v>0</v>
      </c>
      <c r="E52" s="1">
        <v>0</v>
      </c>
      <c r="F52" s="53"/>
      <c r="G52" s="314">
        <v>15195</v>
      </c>
      <c r="H52" s="314">
        <v>4410</v>
      </c>
      <c r="I52" s="314">
        <v>15000</v>
      </c>
      <c r="J52" s="314">
        <v>13490</v>
      </c>
      <c r="K52" s="314"/>
      <c r="L52" s="315"/>
      <c r="M52" s="316"/>
    </row>
    <row r="53" spans="1:13" ht="12.75" hidden="1">
      <c r="A53" s="15"/>
      <c r="B53" s="11"/>
      <c r="C53" s="52"/>
      <c r="D53" s="52"/>
      <c r="E53" s="52"/>
      <c r="F53" s="54"/>
      <c r="G53" s="317"/>
      <c r="H53" s="317"/>
      <c r="I53" s="317"/>
      <c r="J53" s="317"/>
      <c r="K53" s="317"/>
      <c r="L53" s="318"/>
      <c r="M53" s="313"/>
    </row>
    <row r="54" spans="1:13" ht="12.75">
      <c r="A54" s="15">
        <v>513</v>
      </c>
      <c r="B54" s="166" t="s">
        <v>130</v>
      </c>
      <c r="C54" s="52"/>
      <c r="D54" s="52"/>
      <c r="E54" s="52"/>
      <c r="F54" s="54"/>
      <c r="G54" s="318">
        <v>75602</v>
      </c>
      <c r="H54" s="318">
        <v>2640</v>
      </c>
      <c r="I54" s="318"/>
      <c r="J54" s="318"/>
      <c r="K54" s="318"/>
      <c r="L54" s="318"/>
      <c r="M54" s="313"/>
    </row>
    <row r="55" spans="1:13" ht="12.75">
      <c r="A55" s="15">
        <v>514</v>
      </c>
      <c r="B55" s="166" t="s">
        <v>129</v>
      </c>
      <c r="C55" s="52"/>
      <c r="D55" s="52"/>
      <c r="E55" s="52"/>
      <c r="F55" s="54"/>
      <c r="G55" s="318">
        <v>18720</v>
      </c>
      <c r="H55" s="318">
        <v>49183</v>
      </c>
      <c r="I55" s="318">
        <v>10774</v>
      </c>
      <c r="J55" s="318"/>
      <c r="K55" s="318"/>
      <c r="L55" s="318"/>
      <c r="M55" s="313"/>
    </row>
    <row r="56" spans="1:13" ht="12.75">
      <c r="A56" s="55" t="s">
        <v>48</v>
      </c>
      <c r="B56" s="56"/>
      <c r="C56" s="57">
        <f>SUM(C50:C52)</f>
        <v>0</v>
      </c>
      <c r="D56" s="57">
        <f>SUM(D50:D52)</f>
        <v>0</v>
      </c>
      <c r="E56" s="57">
        <f>SUM(E50:E52)</f>
        <v>0</v>
      </c>
      <c r="F56" s="57">
        <f>SUM(F50:F52)</f>
        <v>0</v>
      </c>
      <c r="G56" s="57">
        <f>SUM(G50:G55)</f>
        <v>109517</v>
      </c>
      <c r="H56" s="57">
        <f aca="true" t="shared" si="4" ref="H56:M56">SUM(H50:H55)</f>
        <v>56233</v>
      </c>
      <c r="I56" s="57">
        <f t="shared" si="4"/>
        <v>25774</v>
      </c>
      <c r="J56" s="57">
        <f t="shared" si="4"/>
        <v>72877</v>
      </c>
      <c r="K56" s="57">
        <f t="shared" si="4"/>
        <v>0</v>
      </c>
      <c r="L56" s="57">
        <f t="shared" si="4"/>
        <v>0</v>
      </c>
      <c r="M56" s="57">
        <f t="shared" si="4"/>
        <v>0</v>
      </c>
    </row>
    <row r="57" spans="1:13" ht="12.75">
      <c r="A57" s="16"/>
      <c r="B57" s="11"/>
      <c r="C57" s="52"/>
      <c r="D57" s="52"/>
      <c r="E57" s="1"/>
      <c r="F57" s="53"/>
      <c r="G57" s="314"/>
      <c r="H57" s="314"/>
      <c r="I57" s="314"/>
      <c r="J57" s="314"/>
      <c r="K57" s="314"/>
      <c r="L57" s="314"/>
      <c r="M57" s="319"/>
    </row>
    <row r="58" spans="1:13" ht="12.75">
      <c r="A58" s="16" t="s">
        <v>10</v>
      </c>
      <c r="B58" s="11"/>
      <c r="C58" s="1">
        <f>C41</f>
        <v>54609.141605257915</v>
      </c>
      <c r="D58" s="1">
        <f>D41</f>
        <v>1645155</v>
      </c>
      <c r="E58" s="1">
        <f>E41</f>
        <v>55362.01287924052</v>
      </c>
      <c r="F58" s="1">
        <f>F41</f>
        <v>1667836</v>
      </c>
      <c r="G58" s="320">
        <f>SUM(Príjmy!G41)</f>
        <v>60981</v>
      </c>
      <c r="H58" s="320">
        <f>SUM(Príjmy!H41)</f>
        <v>60976</v>
      </c>
      <c r="I58" s="320">
        <f>SUM(Príjmy!I41)</f>
        <v>64226</v>
      </c>
      <c r="J58" s="320">
        <f>SUM(Príjmy!J41)</f>
        <v>74460</v>
      </c>
      <c r="K58" s="320">
        <f>SUM(Príjmy!K41)</f>
        <v>51490</v>
      </c>
      <c r="L58" s="320">
        <f>SUM(Príjmy!L41)</f>
        <v>51490</v>
      </c>
      <c r="M58" s="320">
        <f>SUM(Príjmy!M41)</f>
        <v>51490</v>
      </c>
    </row>
    <row r="59" spans="1:13" ht="12.75">
      <c r="A59" s="16" t="s">
        <v>39</v>
      </c>
      <c r="B59" s="11"/>
      <c r="C59" s="1">
        <f>C47</f>
        <v>0</v>
      </c>
      <c r="D59" s="1">
        <f>D47</f>
        <v>0</v>
      </c>
      <c r="E59" s="1">
        <f>E47</f>
        <v>0</v>
      </c>
      <c r="F59" s="1">
        <f>F47</f>
        <v>0</v>
      </c>
      <c r="G59" s="320">
        <f>G47</f>
        <v>40937</v>
      </c>
      <c r="H59" s="320">
        <f aca="true" t="shared" si="5" ref="H59:M59">H47</f>
        <v>41218</v>
      </c>
      <c r="I59" s="320">
        <f t="shared" si="5"/>
        <v>66932</v>
      </c>
      <c r="J59" s="320">
        <f t="shared" si="5"/>
        <v>26874</v>
      </c>
      <c r="K59" s="320">
        <f t="shared" si="5"/>
        <v>73600</v>
      </c>
      <c r="L59" s="320">
        <f t="shared" si="5"/>
        <v>0</v>
      </c>
      <c r="M59" s="320">
        <f t="shared" si="5"/>
        <v>0</v>
      </c>
    </row>
    <row r="60" spans="1:13" ht="12.75">
      <c r="A60" s="16" t="s">
        <v>48</v>
      </c>
      <c r="B60" s="11"/>
      <c r="C60" s="1">
        <f>C56</f>
        <v>0</v>
      </c>
      <c r="D60" s="1">
        <f>D56</f>
        <v>0</v>
      </c>
      <c r="E60" s="1">
        <f>E56</f>
        <v>0</v>
      </c>
      <c r="F60" s="1">
        <f>F56</f>
        <v>0</v>
      </c>
      <c r="G60" s="320">
        <f>G56</f>
        <v>109517</v>
      </c>
      <c r="H60" s="320">
        <f aca="true" t="shared" si="6" ref="H60:M60">H56</f>
        <v>56233</v>
      </c>
      <c r="I60" s="320">
        <v>44469</v>
      </c>
      <c r="J60" s="320">
        <f t="shared" si="6"/>
        <v>72877</v>
      </c>
      <c r="K60" s="320">
        <f t="shared" si="6"/>
        <v>0</v>
      </c>
      <c r="L60" s="320">
        <f t="shared" si="6"/>
        <v>0</v>
      </c>
      <c r="M60" s="320">
        <f t="shared" si="6"/>
        <v>0</v>
      </c>
    </row>
    <row r="61" spans="1:13" ht="16.5" thickBot="1">
      <c r="A61" s="58" t="s">
        <v>49</v>
      </c>
      <c r="B61" s="59"/>
      <c r="C61" s="2">
        <f>SUM(C58:C60)</f>
        <v>54609.141605257915</v>
      </c>
      <c r="D61" s="2">
        <f>SUM(D58:D60)</f>
        <v>1645155</v>
      </c>
      <c r="E61" s="2">
        <f>SUM(E58:E60)</f>
        <v>55362.01287924052</v>
      </c>
      <c r="F61" s="2">
        <f>SUM(F58:F60)</f>
        <v>1667836</v>
      </c>
      <c r="G61" s="2">
        <f>SUM(G58:G60)</f>
        <v>211435</v>
      </c>
      <c r="H61" s="2">
        <f aca="true" t="shared" si="7" ref="H61:M61">SUM(H58:H60)</f>
        <v>158427</v>
      </c>
      <c r="I61" s="2">
        <f t="shared" si="7"/>
        <v>175627</v>
      </c>
      <c r="J61" s="2">
        <f t="shared" si="7"/>
        <v>174211</v>
      </c>
      <c r="K61" s="2">
        <f t="shared" si="7"/>
        <v>125090</v>
      </c>
      <c r="L61" s="2">
        <f t="shared" si="7"/>
        <v>51490</v>
      </c>
      <c r="M61" s="2">
        <f t="shared" si="7"/>
        <v>51490</v>
      </c>
    </row>
    <row r="62" ht="13.5" thickTop="1"/>
    <row r="63" spans="8:13" ht="12.75">
      <c r="H63" s="321"/>
      <c r="I63" s="321"/>
      <c r="J63" s="321"/>
      <c r="K63" s="321"/>
      <c r="L63" s="321"/>
      <c r="M63" s="321"/>
    </row>
    <row r="64" spans="10:11" ht="12.75">
      <c r="J64" s="323"/>
      <c r="K64" s="323"/>
    </row>
    <row r="65" spans="10:11" ht="12.75">
      <c r="J65" s="322"/>
      <c r="K65" s="322"/>
    </row>
  </sheetData>
  <sheetProtection/>
  <mergeCells count="1">
    <mergeCell ref="A1:M2"/>
  </mergeCells>
  <printOptions/>
  <pageMargins left="0.7000000000000001" right="0.7000000000000001" top="0.75" bottom="0.75" header="0.5118055555555556" footer="0.5118055555555556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35"/>
  <sheetViews>
    <sheetView zoomScalePageLayoutView="0" workbookViewId="0" topLeftCell="A20">
      <selection activeCell="I140" sqref="I139:I140"/>
    </sheetView>
  </sheetViews>
  <sheetFormatPr defaultColWidth="9.140625" defaultRowHeight="12.75"/>
  <cols>
    <col min="1" max="1" width="5.7109375" style="0" customWidth="1"/>
    <col min="2" max="2" width="5.28125" style="0" customWidth="1"/>
    <col min="3" max="3" width="8.7109375" style="0" customWidth="1"/>
    <col min="4" max="4" width="26.7109375" style="0" customWidth="1"/>
    <col min="5" max="8" width="0" style="0" hidden="1" customWidth="1"/>
    <col min="9" max="9" width="9.00390625" style="60" customWidth="1"/>
    <col min="11" max="11" width="7.421875" style="0" customWidth="1"/>
    <col min="13" max="13" width="7.57421875" style="0" customWidth="1"/>
    <col min="14" max="14" width="8.7109375" style="0" customWidth="1"/>
    <col min="15" max="16" width="0" style="0" hidden="1" customWidth="1"/>
    <col min="21" max="21" width="11.421875" style="0" customWidth="1"/>
  </cols>
  <sheetData>
    <row r="1" ht="12.75" customHeight="1" hidden="1"/>
    <row r="2" spans="1:9" s="61" customFormat="1" ht="45" customHeight="1">
      <c r="A2" s="61" t="s">
        <v>50</v>
      </c>
      <c r="I2" s="62"/>
    </row>
    <row r="3" ht="20.25" customHeight="1" thickBot="1"/>
    <row r="4" spans="1:24" ht="50.25" customHeight="1" thickBot="1">
      <c r="A4" s="334" t="s">
        <v>51</v>
      </c>
      <c r="B4" s="334" t="s">
        <v>52</v>
      </c>
      <c r="C4" s="334" t="s">
        <v>53</v>
      </c>
      <c r="D4" s="335" t="s">
        <v>54</v>
      </c>
      <c r="E4" s="63" t="s">
        <v>55</v>
      </c>
      <c r="F4" s="64"/>
      <c r="G4" s="64"/>
      <c r="H4" s="63"/>
      <c r="I4" s="332" t="s">
        <v>132</v>
      </c>
      <c r="J4" s="333"/>
      <c r="K4" s="332" t="s">
        <v>133</v>
      </c>
      <c r="L4" s="333"/>
      <c r="M4" s="332" t="s">
        <v>113</v>
      </c>
      <c r="N4" s="333"/>
      <c r="O4" s="331" t="s">
        <v>56</v>
      </c>
      <c r="P4" s="330"/>
      <c r="Q4" s="332" t="s">
        <v>114</v>
      </c>
      <c r="R4" s="333"/>
      <c r="S4" s="331" t="s">
        <v>57</v>
      </c>
      <c r="T4" s="330"/>
      <c r="U4" s="331" t="s">
        <v>58</v>
      </c>
      <c r="V4" s="330"/>
      <c r="W4" s="329" t="s">
        <v>152</v>
      </c>
      <c r="X4" s="330"/>
    </row>
    <row r="5" spans="1:24" ht="34.5" customHeight="1" thickBot="1">
      <c r="A5" s="334"/>
      <c r="B5" s="334"/>
      <c r="C5" s="334"/>
      <c r="D5" s="335"/>
      <c r="E5" s="66">
        <v>2007</v>
      </c>
      <c r="F5" s="67">
        <v>2007</v>
      </c>
      <c r="G5" s="67">
        <v>2008</v>
      </c>
      <c r="H5" s="66">
        <v>2008</v>
      </c>
      <c r="I5" s="68" t="s">
        <v>59</v>
      </c>
      <c r="J5" s="67" t="s">
        <v>60</v>
      </c>
      <c r="K5" s="66" t="s">
        <v>59</v>
      </c>
      <c r="L5" s="67" t="s">
        <v>60</v>
      </c>
      <c r="M5" s="66" t="s">
        <v>59</v>
      </c>
      <c r="N5" s="67" t="s">
        <v>60</v>
      </c>
      <c r="O5" s="66" t="s">
        <v>59</v>
      </c>
      <c r="P5" s="67" t="s">
        <v>60</v>
      </c>
      <c r="Q5" s="68" t="s">
        <v>59</v>
      </c>
      <c r="R5" s="67" t="s">
        <v>60</v>
      </c>
      <c r="S5" s="66" t="s">
        <v>59</v>
      </c>
      <c r="T5" s="67" t="s">
        <v>60</v>
      </c>
      <c r="U5" s="66" t="s">
        <v>59</v>
      </c>
      <c r="V5" s="67" t="s">
        <v>60</v>
      </c>
      <c r="W5" s="66" t="s">
        <v>59</v>
      </c>
      <c r="X5" s="67" t="s">
        <v>60</v>
      </c>
    </row>
    <row r="6" spans="1:24" ht="15" customHeight="1" thickBot="1">
      <c r="A6" s="334"/>
      <c r="B6" s="334"/>
      <c r="C6" s="334"/>
      <c r="D6" s="335"/>
      <c r="E6" s="65" t="s">
        <v>61</v>
      </c>
      <c r="F6" s="65"/>
      <c r="G6" s="65"/>
      <c r="H6" s="65" t="s">
        <v>61</v>
      </c>
      <c r="I6" s="65"/>
      <c r="J6" s="65"/>
      <c r="K6" s="65" t="s">
        <v>61</v>
      </c>
      <c r="L6" s="65" t="s">
        <v>61</v>
      </c>
      <c r="M6" s="65" t="s">
        <v>61</v>
      </c>
      <c r="N6" s="65" t="s">
        <v>61</v>
      </c>
      <c r="O6" s="65" t="s">
        <v>61</v>
      </c>
      <c r="P6" s="65" t="s">
        <v>61</v>
      </c>
      <c r="Q6" s="65"/>
      <c r="R6" s="65"/>
      <c r="S6" s="65" t="s">
        <v>61</v>
      </c>
      <c r="T6" s="65" t="s">
        <v>61</v>
      </c>
      <c r="U6" s="65" t="s">
        <v>61</v>
      </c>
      <c r="V6" s="65" t="s">
        <v>61</v>
      </c>
      <c r="W6" s="65" t="s">
        <v>61</v>
      </c>
      <c r="X6" s="65" t="s">
        <v>61</v>
      </c>
    </row>
    <row r="7" spans="1:24" ht="15" customHeight="1">
      <c r="A7" s="69"/>
      <c r="B7" s="70" t="s">
        <v>62</v>
      </c>
      <c r="C7" s="71"/>
      <c r="D7" s="71"/>
      <c r="E7" s="72">
        <f aca="true" t="shared" si="0" ref="E7:J7">E8+E11+E14+E17</f>
        <v>465.1463851822346</v>
      </c>
      <c r="F7" s="72">
        <f t="shared" si="0"/>
        <v>14013</v>
      </c>
      <c r="G7" s="72">
        <f t="shared" si="0"/>
        <v>1367.78862112461</v>
      </c>
      <c r="H7" s="72">
        <f t="shared" si="0"/>
        <v>41206</v>
      </c>
      <c r="I7" s="73">
        <f t="shared" si="0"/>
        <v>0</v>
      </c>
      <c r="J7" s="72">
        <f t="shared" si="0"/>
        <v>0</v>
      </c>
      <c r="K7" s="72">
        <v>0</v>
      </c>
      <c r="L7" s="72">
        <f aca="true" t="shared" si="1" ref="L7:R7">L8+L11+L14+L17</f>
        <v>0</v>
      </c>
      <c r="M7" s="72">
        <f t="shared" si="1"/>
        <v>1080</v>
      </c>
      <c r="N7" s="72">
        <f t="shared" si="1"/>
        <v>0</v>
      </c>
      <c r="O7" s="72">
        <f t="shared" si="1"/>
        <v>1110</v>
      </c>
      <c r="P7" s="72">
        <f t="shared" si="1"/>
        <v>0</v>
      </c>
      <c r="Q7" s="73">
        <f t="shared" si="1"/>
        <v>480</v>
      </c>
      <c r="R7" s="72">
        <f t="shared" si="1"/>
        <v>0</v>
      </c>
      <c r="S7" s="72">
        <f>SUM(S8+S11+S14+S17)</f>
        <v>1080</v>
      </c>
      <c r="T7" s="72">
        <f>T8+T11+T14+T17</f>
        <v>0</v>
      </c>
      <c r="U7" s="72">
        <f>SUM(U8+U11+U14+U17)</f>
        <v>1080</v>
      </c>
      <c r="V7" s="72">
        <f>V8+V11+V14+V17</f>
        <v>0</v>
      </c>
      <c r="W7" s="72">
        <f>SUM(W8+W11+W14+W17)</f>
        <v>1080</v>
      </c>
      <c r="X7" s="72">
        <f>X8+X11+X14+X17</f>
        <v>0</v>
      </c>
    </row>
    <row r="8" spans="1:24" ht="15" customHeight="1">
      <c r="A8" s="74" t="s">
        <v>63</v>
      </c>
      <c r="B8" s="75" t="s">
        <v>64</v>
      </c>
      <c r="C8" s="75"/>
      <c r="D8" s="76"/>
      <c r="E8" s="77">
        <f>E9</f>
        <v>0</v>
      </c>
      <c r="F8" s="77">
        <f aca="true" t="shared" si="2" ref="F8:W9">F9</f>
        <v>0</v>
      </c>
      <c r="G8" s="77">
        <f t="shared" si="2"/>
        <v>66.38783774812454</v>
      </c>
      <c r="H8" s="77">
        <f t="shared" si="2"/>
        <v>2000</v>
      </c>
      <c r="I8" s="77">
        <f t="shared" si="2"/>
        <v>0</v>
      </c>
      <c r="J8" s="77"/>
      <c r="K8" s="77">
        <f t="shared" si="2"/>
        <v>0</v>
      </c>
      <c r="L8" s="77">
        <f t="shared" si="2"/>
        <v>0</v>
      </c>
      <c r="M8" s="77">
        <f t="shared" si="2"/>
        <v>100</v>
      </c>
      <c r="N8" s="77">
        <f t="shared" si="2"/>
        <v>0</v>
      </c>
      <c r="O8" s="77">
        <f t="shared" si="2"/>
        <v>110</v>
      </c>
      <c r="P8" s="77">
        <f t="shared" si="2"/>
        <v>0</v>
      </c>
      <c r="Q8" s="77">
        <f t="shared" si="2"/>
        <v>0</v>
      </c>
      <c r="R8" s="77"/>
      <c r="S8" s="77">
        <f t="shared" si="2"/>
        <v>100</v>
      </c>
      <c r="T8" s="77">
        <f t="shared" si="2"/>
        <v>0</v>
      </c>
      <c r="U8" s="77">
        <f t="shared" si="2"/>
        <v>100</v>
      </c>
      <c r="V8" s="77">
        <f t="shared" si="2"/>
        <v>0</v>
      </c>
      <c r="W8" s="77">
        <f t="shared" si="2"/>
        <v>100</v>
      </c>
      <c r="X8" s="77">
        <f>X9</f>
        <v>0</v>
      </c>
    </row>
    <row r="9" spans="1:24" s="40" customFormat="1" ht="15" customHeight="1">
      <c r="A9" s="78"/>
      <c r="B9" s="79"/>
      <c r="C9" s="80" t="s">
        <v>65</v>
      </c>
      <c r="D9" s="81" t="s">
        <v>66</v>
      </c>
      <c r="E9" s="82">
        <f>E10</f>
        <v>0</v>
      </c>
      <c r="F9" s="82">
        <f t="shared" si="2"/>
        <v>0</v>
      </c>
      <c r="G9" s="83">
        <f t="shared" si="2"/>
        <v>66.38783774812454</v>
      </c>
      <c r="H9" s="82">
        <f t="shared" si="2"/>
        <v>2000</v>
      </c>
      <c r="I9" s="82">
        <f t="shared" si="2"/>
        <v>0</v>
      </c>
      <c r="J9" s="82">
        <f t="shared" si="2"/>
        <v>0</v>
      </c>
      <c r="K9" s="82">
        <f t="shared" si="2"/>
        <v>0</v>
      </c>
      <c r="L9" s="82">
        <f t="shared" si="2"/>
        <v>0</v>
      </c>
      <c r="M9" s="82">
        <f t="shared" si="2"/>
        <v>100</v>
      </c>
      <c r="N9" s="82">
        <f t="shared" si="2"/>
        <v>0</v>
      </c>
      <c r="O9" s="82">
        <f t="shared" si="2"/>
        <v>110</v>
      </c>
      <c r="P9" s="82">
        <f t="shared" si="2"/>
        <v>0</v>
      </c>
      <c r="Q9" s="82">
        <f aca="true" t="shared" si="3" ref="Q9:X9">Q10</f>
        <v>0</v>
      </c>
      <c r="R9" s="82">
        <f t="shared" si="3"/>
        <v>0</v>
      </c>
      <c r="S9" s="82">
        <f t="shared" si="3"/>
        <v>100</v>
      </c>
      <c r="T9" s="82">
        <f t="shared" si="3"/>
        <v>0</v>
      </c>
      <c r="U9" s="82">
        <f t="shared" si="3"/>
        <v>100</v>
      </c>
      <c r="V9" s="82">
        <f t="shared" si="3"/>
        <v>0</v>
      </c>
      <c r="W9" s="82">
        <f t="shared" si="3"/>
        <v>100</v>
      </c>
      <c r="X9" s="82">
        <f t="shared" si="3"/>
        <v>0</v>
      </c>
    </row>
    <row r="10" spans="1:24" ht="15" customHeight="1">
      <c r="A10" s="84"/>
      <c r="B10" s="85"/>
      <c r="C10" s="86">
        <v>633</v>
      </c>
      <c r="D10" s="164" t="s">
        <v>186</v>
      </c>
      <c r="E10" s="84"/>
      <c r="F10" s="84"/>
      <c r="G10" s="88">
        <f>H10/30.126</f>
        <v>66.38783774812454</v>
      </c>
      <c r="H10" s="84">
        <v>2000</v>
      </c>
      <c r="I10" s="89"/>
      <c r="J10" s="84"/>
      <c r="K10" s="84"/>
      <c r="L10" s="84"/>
      <c r="M10" s="84">
        <v>100</v>
      </c>
      <c r="N10" s="84"/>
      <c r="O10" s="84">
        <v>110</v>
      </c>
      <c r="P10" s="84">
        <v>0</v>
      </c>
      <c r="Q10" s="89">
        <v>0</v>
      </c>
      <c r="R10" s="84"/>
      <c r="S10" s="84">
        <v>100</v>
      </c>
      <c r="T10" s="84"/>
      <c r="U10" s="84">
        <v>100</v>
      </c>
      <c r="V10" s="84"/>
      <c r="W10" s="84">
        <v>100</v>
      </c>
      <c r="X10" s="84"/>
    </row>
    <row r="11" spans="1:24" ht="15" customHeight="1">
      <c r="A11" s="90" t="s">
        <v>67</v>
      </c>
      <c r="B11" s="91" t="s">
        <v>68</v>
      </c>
      <c r="C11" s="92"/>
      <c r="D11" s="93"/>
      <c r="E11" s="94">
        <f>E12</f>
        <v>0</v>
      </c>
      <c r="F11" s="94">
        <f aca="true" t="shared" si="4" ref="F11:W12">F12</f>
        <v>0</v>
      </c>
      <c r="G11" s="95">
        <f t="shared" si="4"/>
        <v>645.6217221005112</v>
      </c>
      <c r="H11" s="94">
        <f t="shared" si="4"/>
        <v>19450</v>
      </c>
      <c r="I11" s="90">
        <f t="shared" si="4"/>
        <v>0</v>
      </c>
      <c r="J11" s="94">
        <f t="shared" si="4"/>
        <v>0</v>
      </c>
      <c r="K11" s="94">
        <f t="shared" si="4"/>
        <v>0</v>
      </c>
      <c r="L11" s="94">
        <f t="shared" si="4"/>
        <v>0</v>
      </c>
      <c r="M11" s="94">
        <f t="shared" si="4"/>
        <v>50</v>
      </c>
      <c r="N11" s="94">
        <f t="shared" si="4"/>
        <v>0</v>
      </c>
      <c r="O11" s="94">
        <f t="shared" si="4"/>
        <v>110</v>
      </c>
      <c r="P11" s="94">
        <f t="shared" si="4"/>
        <v>0</v>
      </c>
      <c r="Q11" s="90">
        <f t="shared" si="4"/>
        <v>0</v>
      </c>
      <c r="R11" s="94">
        <f t="shared" si="4"/>
        <v>0</v>
      </c>
      <c r="S11" s="94">
        <f t="shared" si="4"/>
        <v>50</v>
      </c>
      <c r="T11" s="94">
        <f t="shared" si="4"/>
        <v>0</v>
      </c>
      <c r="U11" s="94">
        <f t="shared" si="4"/>
        <v>50</v>
      </c>
      <c r="V11" s="94">
        <f t="shared" si="4"/>
        <v>0</v>
      </c>
      <c r="W11" s="94">
        <f t="shared" si="4"/>
        <v>50</v>
      </c>
      <c r="X11" s="94">
        <f>X12</f>
        <v>0</v>
      </c>
    </row>
    <row r="12" spans="1:24" ht="15" customHeight="1">
      <c r="A12" s="96"/>
      <c r="B12" s="97"/>
      <c r="C12" s="98" t="s">
        <v>69</v>
      </c>
      <c r="D12" s="99" t="s">
        <v>70</v>
      </c>
      <c r="E12" s="100">
        <f>E13</f>
        <v>0</v>
      </c>
      <c r="F12" s="100">
        <f t="shared" si="4"/>
        <v>0</v>
      </c>
      <c r="G12" s="101">
        <f t="shared" si="4"/>
        <v>645.6217221005112</v>
      </c>
      <c r="H12" s="100">
        <f t="shared" si="4"/>
        <v>19450</v>
      </c>
      <c r="I12" s="102">
        <f t="shared" si="4"/>
        <v>0</v>
      </c>
      <c r="J12" s="100">
        <f t="shared" si="4"/>
        <v>0</v>
      </c>
      <c r="K12" s="100">
        <f t="shared" si="4"/>
        <v>0</v>
      </c>
      <c r="L12" s="100">
        <f t="shared" si="4"/>
        <v>0</v>
      </c>
      <c r="M12" s="100">
        <f t="shared" si="4"/>
        <v>50</v>
      </c>
      <c r="N12" s="100">
        <f t="shared" si="4"/>
        <v>0</v>
      </c>
      <c r="O12" s="100">
        <f t="shared" si="4"/>
        <v>110</v>
      </c>
      <c r="P12" s="100">
        <f t="shared" si="4"/>
        <v>0</v>
      </c>
      <c r="Q12" s="102">
        <f aca="true" t="shared" si="5" ref="Q12:X12">Q13</f>
        <v>0</v>
      </c>
      <c r="R12" s="100">
        <f t="shared" si="5"/>
        <v>0</v>
      </c>
      <c r="S12" s="100">
        <f t="shared" si="5"/>
        <v>50</v>
      </c>
      <c r="T12" s="100">
        <f t="shared" si="5"/>
        <v>0</v>
      </c>
      <c r="U12" s="100">
        <f t="shared" si="5"/>
        <v>50</v>
      </c>
      <c r="V12" s="100">
        <f t="shared" si="5"/>
        <v>0</v>
      </c>
      <c r="W12" s="100">
        <f t="shared" si="5"/>
        <v>50</v>
      </c>
      <c r="X12" s="100">
        <f t="shared" si="5"/>
        <v>0</v>
      </c>
    </row>
    <row r="13" spans="1:24" ht="15" customHeight="1">
      <c r="A13" s="84"/>
      <c r="B13" s="252"/>
      <c r="C13" s="253">
        <v>637</v>
      </c>
      <c r="D13" s="164" t="s">
        <v>182</v>
      </c>
      <c r="E13" s="84"/>
      <c r="F13" s="84"/>
      <c r="G13" s="88">
        <f>H13/30.126</f>
        <v>645.6217221005112</v>
      </c>
      <c r="H13" s="84">
        <v>19450</v>
      </c>
      <c r="I13" s="89"/>
      <c r="J13" s="84"/>
      <c r="K13" s="84"/>
      <c r="L13" s="84"/>
      <c r="M13" s="84">
        <v>50</v>
      </c>
      <c r="N13" s="84"/>
      <c r="O13" s="84">
        <v>110</v>
      </c>
      <c r="P13" s="84">
        <v>0</v>
      </c>
      <c r="Q13" s="89"/>
      <c r="R13" s="84"/>
      <c r="S13" s="84">
        <v>50</v>
      </c>
      <c r="T13" s="84"/>
      <c r="U13" s="84">
        <v>50</v>
      </c>
      <c r="V13" s="84"/>
      <c r="W13" s="84">
        <v>50</v>
      </c>
      <c r="X13" s="84"/>
    </row>
    <row r="14" spans="1:24" ht="15" customHeight="1">
      <c r="A14" s="103" t="s">
        <v>71</v>
      </c>
      <c r="B14" s="104" t="s">
        <v>72</v>
      </c>
      <c r="C14" s="105"/>
      <c r="D14" s="106"/>
      <c r="E14" s="107">
        <f>E15</f>
        <v>0</v>
      </c>
      <c r="F14" s="107">
        <f aca="true" t="shared" si="6" ref="F14:W15">F15</f>
        <v>0</v>
      </c>
      <c r="G14" s="108">
        <f t="shared" si="6"/>
        <v>263.06180707694347</v>
      </c>
      <c r="H14" s="107">
        <f t="shared" si="6"/>
        <v>7925</v>
      </c>
      <c r="I14" s="103">
        <f t="shared" si="6"/>
        <v>0</v>
      </c>
      <c r="J14" s="107">
        <f t="shared" si="6"/>
        <v>0</v>
      </c>
      <c r="K14" s="107">
        <f t="shared" si="6"/>
        <v>0</v>
      </c>
      <c r="L14" s="107">
        <f t="shared" si="6"/>
        <v>0</v>
      </c>
      <c r="M14" s="107">
        <f t="shared" si="6"/>
        <v>300</v>
      </c>
      <c r="N14" s="107">
        <f t="shared" si="6"/>
        <v>0</v>
      </c>
      <c r="O14" s="107">
        <f t="shared" si="6"/>
        <v>260</v>
      </c>
      <c r="P14" s="107">
        <f t="shared" si="6"/>
        <v>0</v>
      </c>
      <c r="Q14" s="103">
        <f t="shared" si="6"/>
        <v>480</v>
      </c>
      <c r="R14" s="107">
        <f t="shared" si="6"/>
        <v>0</v>
      </c>
      <c r="S14" s="107">
        <f t="shared" si="6"/>
        <v>300</v>
      </c>
      <c r="T14" s="107">
        <f t="shared" si="6"/>
        <v>0</v>
      </c>
      <c r="U14" s="107">
        <f t="shared" si="6"/>
        <v>300</v>
      </c>
      <c r="V14" s="107">
        <f t="shared" si="6"/>
        <v>0</v>
      </c>
      <c r="W14" s="107">
        <f t="shared" si="6"/>
        <v>300</v>
      </c>
      <c r="X14" s="107">
        <f>X15</f>
        <v>0</v>
      </c>
    </row>
    <row r="15" spans="1:24" ht="15" customHeight="1">
      <c r="A15" s="84"/>
      <c r="B15" s="85"/>
      <c r="C15" s="109" t="s">
        <v>73</v>
      </c>
      <c r="D15" s="110" t="s">
        <v>66</v>
      </c>
      <c r="E15" s="111">
        <f>E16</f>
        <v>0</v>
      </c>
      <c r="F15" s="111">
        <f t="shared" si="6"/>
        <v>0</v>
      </c>
      <c r="G15" s="112">
        <f t="shared" si="6"/>
        <v>263.06180707694347</v>
      </c>
      <c r="H15" s="111">
        <f t="shared" si="6"/>
        <v>7925</v>
      </c>
      <c r="I15" s="113">
        <f t="shared" si="6"/>
        <v>0</v>
      </c>
      <c r="J15" s="111">
        <f t="shared" si="6"/>
        <v>0</v>
      </c>
      <c r="K15" s="111">
        <f t="shared" si="6"/>
        <v>0</v>
      </c>
      <c r="L15" s="111">
        <f t="shared" si="6"/>
        <v>0</v>
      </c>
      <c r="M15" s="111">
        <f t="shared" si="6"/>
        <v>300</v>
      </c>
      <c r="N15" s="111">
        <f t="shared" si="6"/>
        <v>0</v>
      </c>
      <c r="O15" s="111">
        <f t="shared" si="6"/>
        <v>260</v>
      </c>
      <c r="P15" s="111">
        <f t="shared" si="6"/>
        <v>0</v>
      </c>
      <c r="Q15" s="113">
        <f aca="true" t="shared" si="7" ref="Q15:X15">Q16</f>
        <v>480</v>
      </c>
      <c r="R15" s="111">
        <f t="shared" si="7"/>
        <v>0</v>
      </c>
      <c r="S15" s="111">
        <f t="shared" si="7"/>
        <v>300</v>
      </c>
      <c r="T15" s="111">
        <f t="shared" si="7"/>
        <v>0</v>
      </c>
      <c r="U15" s="111">
        <f t="shared" si="7"/>
        <v>300</v>
      </c>
      <c r="V15" s="111">
        <f t="shared" si="7"/>
        <v>0</v>
      </c>
      <c r="W15" s="111">
        <f t="shared" si="7"/>
        <v>300</v>
      </c>
      <c r="X15" s="111">
        <f t="shared" si="7"/>
        <v>0</v>
      </c>
    </row>
    <row r="16" spans="1:25" ht="15" customHeight="1">
      <c r="A16" s="96"/>
      <c r="B16" s="114"/>
      <c r="C16" s="115">
        <v>637</v>
      </c>
      <c r="D16" s="164" t="s">
        <v>182</v>
      </c>
      <c r="E16" s="96"/>
      <c r="F16" s="96"/>
      <c r="G16" s="116">
        <f>H16/30.126</f>
        <v>263.06180707694347</v>
      </c>
      <c r="H16" s="96">
        <v>7925</v>
      </c>
      <c r="I16" s="117">
        <v>0</v>
      </c>
      <c r="J16" s="96"/>
      <c r="K16" s="96"/>
      <c r="L16" s="96"/>
      <c r="M16" s="96">
        <v>300</v>
      </c>
      <c r="N16" s="96"/>
      <c r="O16" s="96">
        <v>260</v>
      </c>
      <c r="P16" s="96">
        <v>0</v>
      </c>
      <c r="Q16" s="117">
        <v>480</v>
      </c>
      <c r="R16" s="96"/>
      <c r="S16" s="96">
        <v>300</v>
      </c>
      <c r="T16" s="96"/>
      <c r="U16" s="96">
        <v>300</v>
      </c>
      <c r="V16" s="96"/>
      <c r="W16" s="96">
        <v>300</v>
      </c>
      <c r="X16" s="96"/>
      <c r="Y16" s="40"/>
    </row>
    <row r="17" spans="1:24" s="40" customFormat="1" ht="15" customHeight="1">
      <c r="A17" s="90" t="s">
        <v>74</v>
      </c>
      <c r="B17" s="118" t="s">
        <v>75</v>
      </c>
      <c r="C17" s="119"/>
      <c r="D17" s="93"/>
      <c r="E17" s="95">
        <f>E18</f>
        <v>465.1463851822346</v>
      </c>
      <c r="F17" s="94">
        <f aca="true" t="shared" si="8" ref="F17:X17">F18</f>
        <v>14013</v>
      </c>
      <c r="G17" s="95">
        <f t="shared" si="8"/>
        <v>392.7172541990307</v>
      </c>
      <c r="H17" s="94">
        <f t="shared" si="8"/>
        <v>11831</v>
      </c>
      <c r="I17" s="90">
        <f t="shared" si="8"/>
        <v>0</v>
      </c>
      <c r="J17" s="94">
        <f t="shared" si="8"/>
        <v>0</v>
      </c>
      <c r="K17" s="94">
        <f t="shared" si="8"/>
        <v>0</v>
      </c>
      <c r="L17" s="94">
        <f t="shared" si="8"/>
        <v>0</v>
      </c>
      <c r="M17" s="94">
        <f t="shared" si="8"/>
        <v>630</v>
      </c>
      <c r="N17" s="94">
        <f t="shared" si="8"/>
        <v>0</v>
      </c>
      <c r="O17" s="94">
        <f t="shared" si="8"/>
        <v>630</v>
      </c>
      <c r="P17" s="94">
        <f t="shared" si="8"/>
        <v>0</v>
      </c>
      <c r="Q17" s="90">
        <f t="shared" si="8"/>
        <v>0</v>
      </c>
      <c r="R17" s="94">
        <f t="shared" si="8"/>
        <v>0</v>
      </c>
      <c r="S17" s="94">
        <f t="shared" si="8"/>
        <v>630</v>
      </c>
      <c r="T17" s="94">
        <f t="shared" si="8"/>
        <v>0</v>
      </c>
      <c r="U17" s="94">
        <f t="shared" si="8"/>
        <v>630</v>
      </c>
      <c r="V17" s="94">
        <f t="shared" si="8"/>
        <v>0</v>
      </c>
      <c r="W17" s="94">
        <f t="shared" si="8"/>
        <v>630</v>
      </c>
      <c r="X17" s="94">
        <f t="shared" si="8"/>
        <v>0</v>
      </c>
    </row>
    <row r="18" spans="1:24" ht="15" customHeight="1">
      <c r="A18" s="157"/>
      <c r="B18" s="120"/>
      <c r="C18" s="121" t="s">
        <v>76</v>
      </c>
      <c r="D18" s="257" t="s">
        <v>66</v>
      </c>
      <c r="E18" s="258">
        <f>E19</f>
        <v>465.1463851822346</v>
      </c>
      <c r="F18" s="259">
        <f aca="true" t="shared" si="9" ref="F18:X18">F19</f>
        <v>14013</v>
      </c>
      <c r="G18" s="258">
        <f t="shared" si="9"/>
        <v>392.7172541990307</v>
      </c>
      <c r="H18" s="259">
        <f t="shared" si="9"/>
        <v>11831</v>
      </c>
      <c r="I18" s="260">
        <f t="shared" si="9"/>
        <v>0</v>
      </c>
      <c r="J18" s="259">
        <f t="shared" si="9"/>
        <v>0</v>
      </c>
      <c r="K18" s="259">
        <f t="shared" si="9"/>
        <v>0</v>
      </c>
      <c r="L18" s="259">
        <f t="shared" si="9"/>
        <v>0</v>
      </c>
      <c r="M18" s="259">
        <f t="shared" si="9"/>
        <v>630</v>
      </c>
      <c r="N18" s="259">
        <f t="shared" si="9"/>
        <v>0</v>
      </c>
      <c r="O18" s="259">
        <f t="shared" si="9"/>
        <v>630</v>
      </c>
      <c r="P18" s="259">
        <f t="shared" si="9"/>
        <v>0</v>
      </c>
      <c r="Q18" s="260">
        <f t="shared" si="9"/>
        <v>0</v>
      </c>
      <c r="R18" s="259">
        <f t="shared" si="9"/>
        <v>0</v>
      </c>
      <c r="S18" s="259">
        <f t="shared" si="9"/>
        <v>630</v>
      </c>
      <c r="T18" s="259">
        <f t="shared" si="9"/>
        <v>0</v>
      </c>
      <c r="U18" s="259">
        <f t="shared" si="9"/>
        <v>630</v>
      </c>
      <c r="V18" s="259">
        <f t="shared" si="9"/>
        <v>0</v>
      </c>
      <c r="W18" s="259">
        <f t="shared" si="9"/>
        <v>630</v>
      </c>
      <c r="X18" s="259">
        <f t="shared" si="9"/>
        <v>0</v>
      </c>
    </row>
    <row r="19" spans="1:24" ht="15" customHeight="1">
      <c r="A19" s="251"/>
      <c r="B19" s="252"/>
      <c r="C19" s="261">
        <v>642</v>
      </c>
      <c r="D19" s="262" t="s">
        <v>189</v>
      </c>
      <c r="E19" s="263">
        <f>F19/30.126</f>
        <v>465.1463851822346</v>
      </c>
      <c r="F19" s="251">
        <v>14013</v>
      </c>
      <c r="G19" s="263">
        <f>H19/30.126</f>
        <v>392.7172541990307</v>
      </c>
      <c r="H19" s="251">
        <v>11831</v>
      </c>
      <c r="I19" s="264">
        <v>0</v>
      </c>
      <c r="J19" s="251"/>
      <c r="K19" s="251"/>
      <c r="L19" s="251"/>
      <c r="M19" s="251">
        <v>630</v>
      </c>
      <c r="N19" s="251"/>
      <c r="O19" s="251">
        <v>630</v>
      </c>
      <c r="P19" s="251">
        <v>0</v>
      </c>
      <c r="Q19" s="264">
        <v>0</v>
      </c>
      <c r="R19" s="251"/>
      <c r="S19" s="251">
        <v>630</v>
      </c>
      <c r="T19" s="251"/>
      <c r="U19" s="251">
        <v>630</v>
      </c>
      <c r="V19" s="251"/>
      <c r="W19" s="251">
        <v>630</v>
      </c>
      <c r="X19" s="251"/>
    </row>
    <row r="20" spans="1:24" ht="15" customHeight="1">
      <c r="A20" s="139"/>
      <c r="B20" s="139"/>
      <c r="C20" s="139"/>
      <c r="D20" s="249"/>
      <c r="E20" s="250"/>
      <c r="F20" s="139"/>
      <c r="G20" s="250"/>
      <c r="H20" s="139"/>
      <c r="I20" s="140"/>
      <c r="J20" s="139"/>
      <c r="K20" s="139"/>
      <c r="L20" s="139"/>
      <c r="M20" s="139"/>
      <c r="N20" s="139"/>
      <c r="O20" s="139"/>
      <c r="P20" s="139"/>
      <c r="Q20" s="140"/>
      <c r="R20" s="139"/>
      <c r="S20" s="139"/>
      <c r="T20" s="139"/>
      <c r="U20" s="139"/>
      <c r="V20" s="139"/>
      <c r="W20" s="139"/>
      <c r="X20" s="139"/>
    </row>
    <row r="21" ht="15" customHeight="1">
      <c r="Q21" s="60"/>
    </row>
    <row r="22" spans="1:24" ht="30" customHeight="1">
      <c r="A22" s="61" t="s">
        <v>77</v>
      </c>
      <c r="B22" s="61"/>
      <c r="C22" s="61"/>
      <c r="D22" s="61"/>
      <c r="E22" s="61"/>
      <c r="F22" s="61"/>
      <c r="G22" s="61"/>
      <c r="H22" s="61"/>
      <c r="I22" s="62"/>
      <c r="J22" s="61"/>
      <c r="K22" s="61"/>
      <c r="L22" s="61"/>
      <c r="M22" s="61"/>
      <c r="N22" s="61"/>
      <c r="O22" s="61"/>
      <c r="P22" s="61"/>
      <c r="Q22" s="62"/>
      <c r="R22" s="61"/>
      <c r="S22" s="61"/>
      <c r="T22" s="61"/>
      <c r="U22" s="61"/>
      <c r="V22" s="61"/>
      <c r="W22" s="61"/>
      <c r="X22" s="61"/>
    </row>
    <row r="23" ht="15" customHeight="1" thickBot="1">
      <c r="Q23" s="60"/>
    </row>
    <row r="24" spans="1:24" ht="44.25" customHeight="1" thickBot="1">
      <c r="A24" s="334" t="s">
        <v>51</v>
      </c>
      <c r="B24" s="334" t="s">
        <v>52</v>
      </c>
      <c r="C24" s="334" t="s">
        <v>53</v>
      </c>
      <c r="D24" s="336" t="s">
        <v>54</v>
      </c>
      <c r="E24" s="63" t="s">
        <v>55</v>
      </c>
      <c r="F24" s="64"/>
      <c r="G24" s="64"/>
      <c r="H24" s="64" t="s">
        <v>78</v>
      </c>
      <c r="I24" s="332" t="s">
        <v>132</v>
      </c>
      <c r="J24" s="333"/>
      <c r="K24" s="332" t="s">
        <v>133</v>
      </c>
      <c r="L24" s="333"/>
      <c r="M24" s="332" t="s">
        <v>113</v>
      </c>
      <c r="N24" s="333"/>
      <c r="O24" s="331" t="s">
        <v>56</v>
      </c>
      <c r="P24" s="330"/>
      <c r="Q24" s="332" t="s">
        <v>114</v>
      </c>
      <c r="R24" s="333"/>
      <c r="S24" s="331" t="s">
        <v>57</v>
      </c>
      <c r="T24" s="330"/>
      <c r="U24" s="329" t="s">
        <v>58</v>
      </c>
      <c r="V24" s="330"/>
      <c r="W24" s="329" t="s">
        <v>152</v>
      </c>
      <c r="X24" s="330"/>
    </row>
    <row r="25" spans="1:24" ht="27" customHeight="1" thickBot="1">
      <c r="A25" s="334"/>
      <c r="B25" s="334"/>
      <c r="C25" s="334"/>
      <c r="D25" s="336"/>
      <c r="E25" s="123">
        <v>2007</v>
      </c>
      <c r="F25" s="124">
        <v>2007</v>
      </c>
      <c r="G25" s="124">
        <v>2008</v>
      </c>
      <c r="H25" s="66" t="s">
        <v>59</v>
      </c>
      <c r="I25" s="68" t="s">
        <v>59</v>
      </c>
      <c r="J25" s="67" t="s">
        <v>60</v>
      </c>
      <c r="K25" s="66" t="s">
        <v>59</v>
      </c>
      <c r="L25" s="67" t="s">
        <v>60</v>
      </c>
      <c r="M25" s="66" t="s">
        <v>59</v>
      </c>
      <c r="N25" s="67" t="s">
        <v>60</v>
      </c>
      <c r="O25" s="66" t="s">
        <v>59</v>
      </c>
      <c r="P25" s="67" t="s">
        <v>60</v>
      </c>
      <c r="Q25" s="68" t="s">
        <v>59</v>
      </c>
      <c r="R25" s="67" t="s">
        <v>60</v>
      </c>
      <c r="S25" s="66" t="s">
        <v>59</v>
      </c>
      <c r="T25" s="67" t="s">
        <v>60</v>
      </c>
      <c r="U25" s="66" t="s">
        <v>59</v>
      </c>
      <c r="V25" s="67" t="s">
        <v>60</v>
      </c>
      <c r="W25" s="66" t="s">
        <v>59</v>
      </c>
      <c r="X25" s="67" t="s">
        <v>60</v>
      </c>
    </row>
    <row r="26" spans="1:24" ht="15.75" customHeight="1" thickBot="1">
      <c r="A26" s="334"/>
      <c r="B26" s="334"/>
      <c r="C26" s="334"/>
      <c r="D26" s="336"/>
      <c r="E26" s="65" t="s">
        <v>61</v>
      </c>
      <c r="F26" s="65"/>
      <c r="G26" s="65"/>
      <c r="H26" s="65" t="s">
        <v>61</v>
      </c>
      <c r="I26" s="65"/>
      <c r="J26" s="65"/>
      <c r="K26" s="65" t="s">
        <v>61</v>
      </c>
      <c r="L26" s="65" t="s">
        <v>61</v>
      </c>
      <c r="M26" s="65" t="s">
        <v>61</v>
      </c>
      <c r="N26" s="65" t="s">
        <v>61</v>
      </c>
      <c r="O26" s="65" t="s">
        <v>61</v>
      </c>
      <c r="P26" s="65" t="s">
        <v>61</v>
      </c>
      <c r="Q26" s="65"/>
      <c r="R26" s="65"/>
      <c r="S26" s="65" t="s">
        <v>61</v>
      </c>
      <c r="T26" s="65" t="s">
        <v>61</v>
      </c>
      <c r="U26" s="65" t="s">
        <v>61</v>
      </c>
      <c r="V26" s="65" t="s">
        <v>61</v>
      </c>
      <c r="W26" s="65" t="s">
        <v>61</v>
      </c>
      <c r="X26" s="65" t="s">
        <v>61</v>
      </c>
    </row>
    <row r="27" spans="1:24" ht="15" customHeight="1">
      <c r="A27" s="69"/>
      <c r="B27" s="70" t="s">
        <v>77</v>
      </c>
      <c r="C27" s="71"/>
      <c r="D27" s="71"/>
      <c r="E27" s="72">
        <f aca="true" t="shared" si="10" ref="E27:T27">E28+E32</f>
        <v>3372.9668724689636</v>
      </c>
      <c r="F27" s="72">
        <f t="shared" si="10"/>
        <v>101614</v>
      </c>
      <c r="G27" s="72">
        <f t="shared" si="10"/>
        <v>0</v>
      </c>
      <c r="H27" s="72">
        <f t="shared" si="10"/>
        <v>0</v>
      </c>
      <c r="I27" s="73">
        <f t="shared" si="10"/>
        <v>0</v>
      </c>
      <c r="J27" s="72">
        <f t="shared" si="10"/>
        <v>0</v>
      </c>
      <c r="K27" s="72">
        <f t="shared" si="10"/>
        <v>0</v>
      </c>
      <c r="L27" s="72">
        <f t="shared" si="10"/>
        <v>0</v>
      </c>
      <c r="M27" s="72">
        <f t="shared" si="10"/>
        <v>2710</v>
      </c>
      <c r="N27" s="72">
        <f t="shared" si="10"/>
        <v>0</v>
      </c>
      <c r="O27" s="72">
        <f t="shared" si="10"/>
        <v>1565</v>
      </c>
      <c r="P27" s="72">
        <f t="shared" si="10"/>
        <v>0</v>
      </c>
      <c r="Q27" s="73">
        <f t="shared" si="10"/>
        <v>0</v>
      </c>
      <c r="R27" s="72">
        <f t="shared" si="10"/>
        <v>0</v>
      </c>
      <c r="S27" s="72">
        <f t="shared" si="10"/>
        <v>2710</v>
      </c>
      <c r="T27" s="72">
        <f t="shared" si="10"/>
        <v>0</v>
      </c>
      <c r="U27" s="72">
        <f>U28+U32</f>
        <v>2710</v>
      </c>
      <c r="V27" s="72">
        <f>V28+V32</f>
        <v>0</v>
      </c>
      <c r="W27" s="72">
        <f>W28+W32</f>
        <v>2710</v>
      </c>
      <c r="X27" s="72">
        <f>X28+X32</f>
        <v>0</v>
      </c>
    </row>
    <row r="28" spans="1:24" ht="15" customHeight="1">
      <c r="A28" s="74" t="s">
        <v>79</v>
      </c>
      <c r="B28" s="75" t="s">
        <v>80</v>
      </c>
      <c r="C28" s="75"/>
      <c r="D28" s="76"/>
      <c r="E28" s="77">
        <f>E29</f>
        <v>446.25904534289316</v>
      </c>
      <c r="F28" s="77">
        <f aca="true" t="shared" si="11" ref="F28:L29">F29</f>
        <v>13444</v>
      </c>
      <c r="G28" s="77">
        <f aca="true" t="shared" si="12" ref="G28:W28">G29</f>
        <v>0</v>
      </c>
      <c r="H28" s="77">
        <f t="shared" si="12"/>
        <v>0</v>
      </c>
      <c r="I28" s="77">
        <f t="shared" si="12"/>
        <v>0</v>
      </c>
      <c r="J28" s="77">
        <f t="shared" si="12"/>
        <v>0</v>
      </c>
      <c r="K28" s="77">
        <f t="shared" si="12"/>
        <v>0</v>
      </c>
      <c r="L28" s="77">
        <f t="shared" si="12"/>
        <v>0</v>
      </c>
      <c r="M28" s="77">
        <f t="shared" si="12"/>
        <v>210</v>
      </c>
      <c r="N28" s="77">
        <f t="shared" si="12"/>
        <v>0</v>
      </c>
      <c r="O28" s="77">
        <f t="shared" si="12"/>
        <v>15</v>
      </c>
      <c r="P28" s="77">
        <f t="shared" si="12"/>
        <v>0</v>
      </c>
      <c r="Q28" s="77">
        <f t="shared" si="12"/>
        <v>0</v>
      </c>
      <c r="R28" s="77">
        <f t="shared" si="12"/>
        <v>0</v>
      </c>
      <c r="S28" s="77">
        <f t="shared" si="12"/>
        <v>210</v>
      </c>
      <c r="T28" s="77">
        <f t="shared" si="12"/>
        <v>0</v>
      </c>
      <c r="U28" s="77">
        <f t="shared" si="12"/>
        <v>210</v>
      </c>
      <c r="V28" s="77">
        <f t="shared" si="12"/>
        <v>0</v>
      </c>
      <c r="W28" s="77">
        <f t="shared" si="12"/>
        <v>210</v>
      </c>
      <c r="X28" s="77">
        <f>X29</f>
        <v>0</v>
      </c>
    </row>
    <row r="29" spans="1:24" ht="15" customHeight="1">
      <c r="A29" s="78"/>
      <c r="B29" s="79"/>
      <c r="C29" s="80" t="s">
        <v>81</v>
      </c>
      <c r="D29" s="81" t="s">
        <v>82</v>
      </c>
      <c r="E29" s="83">
        <f>E30</f>
        <v>446.25904534289316</v>
      </c>
      <c r="F29" s="83">
        <f t="shared" si="11"/>
        <v>13444</v>
      </c>
      <c r="G29" s="83">
        <f t="shared" si="11"/>
        <v>0</v>
      </c>
      <c r="H29" s="83">
        <f t="shared" si="11"/>
        <v>0</v>
      </c>
      <c r="I29" s="83">
        <f t="shared" si="11"/>
        <v>0</v>
      </c>
      <c r="J29" s="83">
        <f t="shared" si="11"/>
        <v>0</v>
      </c>
      <c r="K29" s="83">
        <f t="shared" si="11"/>
        <v>0</v>
      </c>
      <c r="L29" s="83">
        <f t="shared" si="11"/>
        <v>0</v>
      </c>
      <c r="M29" s="83">
        <f>SUM(M30:M31)</f>
        <v>210</v>
      </c>
      <c r="N29" s="83">
        <f aca="true" t="shared" si="13" ref="N29:X29">SUM(N30:N31)</f>
        <v>0</v>
      </c>
      <c r="O29" s="83">
        <f t="shared" si="13"/>
        <v>15</v>
      </c>
      <c r="P29" s="83">
        <f t="shared" si="13"/>
        <v>0</v>
      </c>
      <c r="Q29" s="83">
        <f t="shared" si="13"/>
        <v>0</v>
      </c>
      <c r="R29" s="83">
        <f t="shared" si="13"/>
        <v>0</v>
      </c>
      <c r="S29" s="83">
        <f t="shared" si="13"/>
        <v>210</v>
      </c>
      <c r="T29" s="83">
        <f t="shared" si="13"/>
        <v>0</v>
      </c>
      <c r="U29" s="83">
        <f t="shared" si="13"/>
        <v>210</v>
      </c>
      <c r="V29" s="83">
        <f t="shared" si="13"/>
        <v>0</v>
      </c>
      <c r="W29" s="83">
        <f t="shared" si="13"/>
        <v>210</v>
      </c>
      <c r="X29" s="83">
        <f t="shared" si="13"/>
        <v>0</v>
      </c>
    </row>
    <row r="30" spans="1:24" ht="15" customHeight="1">
      <c r="A30" s="84"/>
      <c r="B30" s="85"/>
      <c r="C30" s="86">
        <v>633</v>
      </c>
      <c r="D30" s="164" t="s">
        <v>186</v>
      </c>
      <c r="E30" s="88">
        <f>F30/30.126</f>
        <v>446.25904534289316</v>
      </c>
      <c r="F30" s="84">
        <v>13444</v>
      </c>
      <c r="G30" s="84"/>
      <c r="H30" s="84"/>
      <c r="I30" s="89">
        <v>0</v>
      </c>
      <c r="J30" s="84">
        <v>0</v>
      </c>
      <c r="K30" s="84">
        <v>0</v>
      </c>
      <c r="L30" s="84">
        <v>0</v>
      </c>
      <c r="M30" s="84">
        <v>110</v>
      </c>
      <c r="N30" s="84"/>
      <c r="O30" s="84">
        <v>15</v>
      </c>
      <c r="P30" s="84">
        <v>0</v>
      </c>
      <c r="Q30" s="89"/>
      <c r="R30" s="84"/>
      <c r="S30" s="84">
        <v>110</v>
      </c>
      <c r="T30" s="84"/>
      <c r="U30" s="84">
        <v>110</v>
      </c>
      <c r="V30" s="84"/>
      <c r="W30" s="84">
        <v>110</v>
      </c>
      <c r="X30" s="84"/>
    </row>
    <row r="31" spans="1:24" ht="15" customHeight="1">
      <c r="A31" s="84"/>
      <c r="B31" s="85"/>
      <c r="C31" s="86">
        <v>637</v>
      </c>
      <c r="D31" s="164" t="s">
        <v>182</v>
      </c>
      <c r="E31" s="88"/>
      <c r="F31" s="84"/>
      <c r="G31" s="84"/>
      <c r="H31" s="84"/>
      <c r="I31" s="89">
        <v>0</v>
      </c>
      <c r="J31" s="84">
        <v>0</v>
      </c>
      <c r="K31" s="84">
        <v>0</v>
      </c>
      <c r="L31" s="84">
        <v>0</v>
      </c>
      <c r="M31" s="84">
        <v>100</v>
      </c>
      <c r="N31" s="84"/>
      <c r="O31" s="84"/>
      <c r="P31" s="84"/>
      <c r="Q31" s="89"/>
      <c r="R31" s="84"/>
      <c r="S31" s="84">
        <v>100</v>
      </c>
      <c r="T31" s="84"/>
      <c r="U31" s="84">
        <v>100</v>
      </c>
      <c r="V31" s="84"/>
      <c r="W31" s="84">
        <v>100</v>
      </c>
      <c r="X31" s="84"/>
    </row>
    <row r="32" spans="1:24" ht="15" customHeight="1">
      <c r="A32" s="90" t="s">
        <v>83</v>
      </c>
      <c r="B32" s="91" t="s">
        <v>84</v>
      </c>
      <c r="C32" s="92"/>
      <c r="D32" s="93"/>
      <c r="E32" s="95">
        <f>E33</f>
        <v>2926.7078271260702</v>
      </c>
      <c r="F32" s="94">
        <f aca="true" t="shared" si="14" ref="F32:X32">F33</f>
        <v>88170</v>
      </c>
      <c r="G32" s="94">
        <f t="shared" si="14"/>
        <v>0</v>
      </c>
      <c r="H32" s="94">
        <f t="shared" si="14"/>
        <v>0</v>
      </c>
      <c r="I32" s="90">
        <f t="shared" si="14"/>
        <v>0</v>
      </c>
      <c r="J32" s="94">
        <f t="shared" si="14"/>
        <v>0</v>
      </c>
      <c r="K32" s="94">
        <f t="shared" si="14"/>
        <v>0</v>
      </c>
      <c r="L32" s="94">
        <f t="shared" si="14"/>
        <v>0</v>
      </c>
      <c r="M32" s="94">
        <f t="shared" si="14"/>
        <v>2500</v>
      </c>
      <c r="N32" s="94">
        <f t="shared" si="14"/>
        <v>0</v>
      </c>
      <c r="O32" s="94">
        <f t="shared" si="14"/>
        <v>1550</v>
      </c>
      <c r="P32" s="94">
        <f t="shared" si="14"/>
        <v>0</v>
      </c>
      <c r="Q32" s="90">
        <f t="shared" si="14"/>
        <v>0</v>
      </c>
      <c r="R32" s="94">
        <f t="shared" si="14"/>
        <v>0</v>
      </c>
      <c r="S32" s="94">
        <f t="shared" si="14"/>
        <v>2500</v>
      </c>
      <c r="T32" s="94">
        <f t="shared" si="14"/>
        <v>0</v>
      </c>
      <c r="U32" s="94">
        <f t="shared" si="14"/>
        <v>2500</v>
      </c>
      <c r="V32" s="94">
        <f t="shared" si="14"/>
        <v>0</v>
      </c>
      <c r="W32" s="94">
        <f t="shared" si="14"/>
        <v>2500</v>
      </c>
      <c r="X32" s="94">
        <f t="shared" si="14"/>
        <v>0</v>
      </c>
    </row>
    <row r="33" spans="1:24" ht="15" customHeight="1">
      <c r="A33" s="96"/>
      <c r="B33" s="97"/>
      <c r="C33" s="98" t="s">
        <v>85</v>
      </c>
      <c r="D33" s="99" t="s">
        <v>84</v>
      </c>
      <c r="E33" s="101">
        <f aca="true" t="shared" si="15" ref="E33:X33">SUM(E34:E34)</f>
        <v>2926.7078271260702</v>
      </c>
      <c r="F33" s="100">
        <f t="shared" si="15"/>
        <v>88170</v>
      </c>
      <c r="G33" s="100">
        <f t="shared" si="15"/>
        <v>0</v>
      </c>
      <c r="H33" s="100">
        <f t="shared" si="15"/>
        <v>0</v>
      </c>
      <c r="I33" s="102">
        <f t="shared" si="15"/>
        <v>0</v>
      </c>
      <c r="J33" s="100">
        <f t="shared" si="15"/>
        <v>0</v>
      </c>
      <c r="K33" s="100">
        <f t="shared" si="15"/>
        <v>0</v>
      </c>
      <c r="L33" s="100">
        <f t="shared" si="15"/>
        <v>0</v>
      </c>
      <c r="M33" s="100">
        <f t="shared" si="15"/>
        <v>2500</v>
      </c>
      <c r="N33" s="100">
        <f t="shared" si="15"/>
        <v>0</v>
      </c>
      <c r="O33" s="100">
        <f t="shared" si="15"/>
        <v>1550</v>
      </c>
      <c r="P33" s="100">
        <f t="shared" si="15"/>
        <v>0</v>
      </c>
      <c r="Q33" s="102">
        <f t="shared" si="15"/>
        <v>0</v>
      </c>
      <c r="R33" s="100">
        <f t="shared" si="15"/>
        <v>0</v>
      </c>
      <c r="S33" s="100">
        <f t="shared" si="15"/>
        <v>2500</v>
      </c>
      <c r="T33" s="100">
        <f t="shared" si="15"/>
        <v>0</v>
      </c>
      <c r="U33" s="100">
        <f t="shared" si="15"/>
        <v>2500</v>
      </c>
      <c r="V33" s="100">
        <f t="shared" si="15"/>
        <v>0</v>
      </c>
      <c r="W33" s="100">
        <f t="shared" si="15"/>
        <v>2500</v>
      </c>
      <c r="X33" s="100">
        <f t="shared" si="15"/>
        <v>0</v>
      </c>
    </row>
    <row r="34" spans="1:24" ht="15" customHeight="1">
      <c r="A34" s="84"/>
      <c r="B34" s="85"/>
      <c r="C34" s="86">
        <v>632</v>
      </c>
      <c r="D34" s="164" t="s">
        <v>185</v>
      </c>
      <c r="E34" s="88">
        <f>F34/30.126</f>
        <v>2926.7078271260702</v>
      </c>
      <c r="F34" s="84">
        <v>88170</v>
      </c>
      <c r="G34" s="84"/>
      <c r="H34" s="84"/>
      <c r="I34" s="89">
        <v>0</v>
      </c>
      <c r="J34" s="84">
        <v>0</v>
      </c>
      <c r="K34" s="84">
        <v>0</v>
      </c>
      <c r="L34" s="84">
        <v>0</v>
      </c>
      <c r="M34" s="84">
        <v>2500</v>
      </c>
      <c r="N34" s="84"/>
      <c r="O34" s="84">
        <v>1550</v>
      </c>
      <c r="P34" s="84">
        <v>0</v>
      </c>
      <c r="Q34" s="89"/>
      <c r="R34" s="84"/>
      <c r="S34" s="84">
        <v>2500</v>
      </c>
      <c r="T34" s="84"/>
      <c r="U34" s="84">
        <v>2500</v>
      </c>
      <c r="V34" s="84"/>
      <c r="W34" s="84">
        <v>2500</v>
      </c>
      <c r="X34" s="84"/>
    </row>
    <row r="35" ht="46.5" customHeight="1">
      <c r="Q35" s="60"/>
    </row>
    <row r="36" spans="1:24" ht="30" customHeight="1">
      <c r="A36" s="61" t="s">
        <v>172</v>
      </c>
      <c r="B36" s="61"/>
      <c r="C36" s="61"/>
      <c r="D36" s="61"/>
      <c r="E36" s="61"/>
      <c r="F36" s="61"/>
      <c r="G36" s="61"/>
      <c r="H36" s="61"/>
      <c r="I36" s="125"/>
      <c r="J36" s="126"/>
      <c r="K36" s="126"/>
      <c r="L36" s="126"/>
      <c r="M36" s="126"/>
      <c r="N36" s="126"/>
      <c r="O36" s="126"/>
      <c r="P36" s="126"/>
      <c r="Q36" s="125"/>
      <c r="R36" s="126"/>
      <c r="S36" s="126"/>
      <c r="T36" s="126"/>
      <c r="U36" s="126"/>
      <c r="V36" s="126"/>
      <c r="W36" s="126"/>
      <c r="X36" s="126"/>
    </row>
    <row r="37" ht="15" customHeight="1" thickBot="1">
      <c r="Q37" s="60"/>
    </row>
    <row r="38" spans="1:24" ht="49.5" customHeight="1" thickBot="1">
      <c r="A38" s="334" t="s">
        <v>51</v>
      </c>
      <c r="B38" s="334" t="s">
        <v>52</v>
      </c>
      <c r="C38" s="334" t="s">
        <v>53</v>
      </c>
      <c r="D38" s="335" t="s">
        <v>54</v>
      </c>
      <c r="E38" s="63" t="s">
        <v>55</v>
      </c>
      <c r="F38" s="64"/>
      <c r="G38" s="64"/>
      <c r="H38" s="63" t="s">
        <v>78</v>
      </c>
      <c r="I38" s="332" t="s">
        <v>132</v>
      </c>
      <c r="J38" s="333"/>
      <c r="K38" s="332" t="s">
        <v>133</v>
      </c>
      <c r="L38" s="333"/>
      <c r="M38" s="332" t="s">
        <v>113</v>
      </c>
      <c r="N38" s="333"/>
      <c r="O38" s="331" t="s">
        <v>56</v>
      </c>
      <c r="P38" s="330"/>
      <c r="Q38" s="332" t="s">
        <v>114</v>
      </c>
      <c r="R38" s="333"/>
      <c r="S38" s="331" t="s">
        <v>57</v>
      </c>
      <c r="T38" s="330"/>
      <c r="U38" s="329" t="s">
        <v>58</v>
      </c>
      <c r="V38" s="330"/>
      <c r="W38" s="329" t="s">
        <v>153</v>
      </c>
      <c r="X38" s="330"/>
    </row>
    <row r="39" spans="1:24" ht="29.25" customHeight="1" thickBot="1">
      <c r="A39" s="334"/>
      <c r="B39" s="334"/>
      <c r="C39" s="334"/>
      <c r="D39" s="335"/>
      <c r="E39" s="66">
        <v>2007</v>
      </c>
      <c r="F39" s="67">
        <v>2007</v>
      </c>
      <c r="G39" s="67">
        <v>2008</v>
      </c>
      <c r="H39" s="66" t="s">
        <v>59</v>
      </c>
      <c r="I39" s="68" t="s">
        <v>59</v>
      </c>
      <c r="J39" s="67" t="s">
        <v>60</v>
      </c>
      <c r="K39" s="66" t="s">
        <v>59</v>
      </c>
      <c r="L39" s="67" t="s">
        <v>60</v>
      </c>
      <c r="M39" s="66" t="s">
        <v>59</v>
      </c>
      <c r="N39" s="67" t="s">
        <v>60</v>
      </c>
      <c r="O39" s="66" t="s">
        <v>59</v>
      </c>
      <c r="P39" s="67" t="s">
        <v>60</v>
      </c>
      <c r="Q39" s="68" t="s">
        <v>59</v>
      </c>
      <c r="R39" s="67" t="s">
        <v>60</v>
      </c>
      <c r="S39" s="66" t="s">
        <v>59</v>
      </c>
      <c r="T39" s="67" t="s">
        <v>60</v>
      </c>
      <c r="U39" s="66" t="s">
        <v>59</v>
      </c>
      <c r="V39" s="67" t="s">
        <v>60</v>
      </c>
      <c r="W39" s="66" t="s">
        <v>59</v>
      </c>
      <c r="X39" s="67" t="s">
        <v>60</v>
      </c>
    </row>
    <row r="40" spans="1:24" ht="15" customHeight="1" thickBot="1">
      <c r="A40" s="334"/>
      <c r="B40" s="334"/>
      <c r="C40" s="334"/>
      <c r="D40" s="335"/>
      <c r="E40" s="65" t="s">
        <v>61</v>
      </c>
      <c r="F40" s="65"/>
      <c r="G40" s="65"/>
      <c r="H40" s="65" t="s">
        <v>61</v>
      </c>
      <c r="I40" s="65"/>
      <c r="J40" s="65"/>
      <c r="K40" s="65" t="s">
        <v>61</v>
      </c>
      <c r="L40" s="65" t="s">
        <v>61</v>
      </c>
      <c r="M40" s="65" t="s">
        <v>61</v>
      </c>
      <c r="N40" s="65" t="s">
        <v>61</v>
      </c>
      <c r="O40" s="65" t="s">
        <v>61</v>
      </c>
      <c r="P40" s="65" t="s">
        <v>61</v>
      </c>
      <c r="Q40" s="65"/>
      <c r="R40" s="65"/>
      <c r="S40" s="65" t="s">
        <v>61</v>
      </c>
      <c r="T40" s="65" t="s">
        <v>61</v>
      </c>
      <c r="U40" s="65" t="s">
        <v>61</v>
      </c>
      <c r="V40" s="65" t="s">
        <v>61</v>
      </c>
      <c r="W40" s="65" t="s">
        <v>61</v>
      </c>
      <c r="X40" s="65" t="s">
        <v>61</v>
      </c>
    </row>
    <row r="41" spans="1:24" ht="15" customHeight="1">
      <c r="A41" s="69"/>
      <c r="B41" s="70" t="s">
        <v>173</v>
      </c>
      <c r="C41" s="71"/>
      <c r="D41" s="71"/>
      <c r="E41" s="69"/>
      <c r="F41" s="69"/>
      <c r="G41" s="69"/>
      <c r="H41" s="69"/>
      <c r="I41" s="127">
        <f aca="true" t="shared" si="16" ref="I41:K42">I42</f>
        <v>0</v>
      </c>
      <c r="J41" s="128">
        <f t="shared" si="16"/>
        <v>0</v>
      </c>
      <c r="K41" s="128">
        <f t="shared" si="16"/>
        <v>0</v>
      </c>
      <c r="L41" s="128">
        <f aca="true" t="shared" si="17" ref="L41:X42">L42</f>
        <v>0</v>
      </c>
      <c r="M41" s="128">
        <f t="shared" si="17"/>
        <v>140</v>
      </c>
      <c r="N41" s="128">
        <f t="shared" si="17"/>
        <v>0</v>
      </c>
      <c r="O41" s="128">
        <f t="shared" si="17"/>
        <v>130</v>
      </c>
      <c r="P41" s="128">
        <f t="shared" si="17"/>
        <v>0</v>
      </c>
      <c r="Q41" s="127">
        <f t="shared" si="17"/>
        <v>0</v>
      </c>
      <c r="R41" s="128">
        <f t="shared" si="17"/>
        <v>0</v>
      </c>
      <c r="S41" s="128">
        <f t="shared" si="17"/>
        <v>140</v>
      </c>
      <c r="T41" s="128">
        <f t="shared" si="17"/>
        <v>0</v>
      </c>
      <c r="U41" s="128">
        <f t="shared" si="17"/>
        <v>140</v>
      </c>
      <c r="V41" s="128">
        <f t="shared" si="17"/>
        <v>0</v>
      </c>
      <c r="W41" s="128">
        <f t="shared" si="17"/>
        <v>140</v>
      </c>
      <c r="X41" s="128">
        <f t="shared" si="17"/>
        <v>0</v>
      </c>
    </row>
    <row r="42" spans="1:24" ht="15" customHeight="1">
      <c r="A42" s="74" t="s">
        <v>86</v>
      </c>
      <c r="B42" s="75" t="s">
        <v>87</v>
      </c>
      <c r="C42" s="75"/>
      <c r="D42" s="76"/>
      <c r="E42" s="77"/>
      <c r="F42" s="129"/>
      <c r="G42" s="129"/>
      <c r="H42" s="130"/>
      <c r="I42" s="131">
        <f t="shared" si="16"/>
        <v>0</v>
      </c>
      <c r="J42" s="132">
        <f t="shared" si="16"/>
        <v>0</v>
      </c>
      <c r="K42" s="132">
        <f t="shared" si="16"/>
        <v>0</v>
      </c>
      <c r="L42" s="132">
        <f t="shared" si="17"/>
        <v>0</v>
      </c>
      <c r="M42" s="132">
        <f t="shared" si="17"/>
        <v>140</v>
      </c>
      <c r="N42" s="132">
        <f t="shared" si="17"/>
        <v>0</v>
      </c>
      <c r="O42" s="132">
        <f t="shared" si="17"/>
        <v>130</v>
      </c>
      <c r="P42" s="132">
        <f t="shared" si="17"/>
        <v>0</v>
      </c>
      <c r="Q42" s="131">
        <f t="shared" si="17"/>
        <v>0</v>
      </c>
      <c r="R42" s="132">
        <f t="shared" si="17"/>
        <v>0</v>
      </c>
      <c r="S42" s="132">
        <f t="shared" si="17"/>
        <v>140</v>
      </c>
      <c r="T42" s="132">
        <f t="shared" si="17"/>
        <v>0</v>
      </c>
      <c r="U42" s="132">
        <f t="shared" si="17"/>
        <v>140</v>
      </c>
      <c r="V42" s="132">
        <f t="shared" si="17"/>
        <v>0</v>
      </c>
      <c r="W42" s="132">
        <f t="shared" si="17"/>
        <v>140</v>
      </c>
      <c r="X42" s="132">
        <f t="shared" si="17"/>
        <v>0</v>
      </c>
    </row>
    <row r="43" spans="1:24" s="138" customFormat="1" ht="15" customHeight="1">
      <c r="A43" s="133"/>
      <c r="B43" s="134"/>
      <c r="C43" s="135" t="s">
        <v>88</v>
      </c>
      <c r="D43" s="136" t="s">
        <v>89</v>
      </c>
      <c r="E43" s="83"/>
      <c r="F43" s="137"/>
      <c r="G43" s="137"/>
      <c r="H43" s="83"/>
      <c r="I43" s="83">
        <f aca="true" t="shared" si="18" ref="I43:X43">SUM(I44:I45)</f>
        <v>0</v>
      </c>
      <c r="J43" s="137">
        <f t="shared" si="18"/>
        <v>0</v>
      </c>
      <c r="K43" s="137">
        <f t="shared" si="18"/>
        <v>0</v>
      </c>
      <c r="L43" s="137">
        <f t="shared" si="18"/>
        <v>0</v>
      </c>
      <c r="M43" s="137">
        <f t="shared" si="18"/>
        <v>140</v>
      </c>
      <c r="N43" s="137">
        <f t="shared" si="18"/>
        <v>0</v>
      </c>
      <c r="O43" s="137">
        <f t="shared" si="18"/>
        <v>130</v>
      </c>
      <c r="P43" s="137">
        <f t="shared" si="18"/>
        <v>0</v>
      </c>
      <c r="Q43" s="83">
        <f t="shared" si="18"/>
        <v>0</v>
      </c>
      <c r="R43" s="137">
        <f t="shared" si="18"/>
        <v>0</v>
      </c>
      <c r="S43" s="137">
        <f t="shared" si="18"/>
        <v>140</v>
      </c>
      <c r="T43" s="137">
        <f t="shared" si="18"/>
        <v>0</v>
      </c>
      <c r="U43" s="137">
        <f t="shared" si="18"/>
        <v>140</v>
      </c>
      <c r="V43" s="137">
        <f t="shared" si="18"/>
        <v>0</v>
      </c>
      <c r="W43" s="137">
        <f t="shared" si="18"/>
        <v>140</v>
      </c>
      <c r="X43" s="137">
        <f t="shared" si="18"/>
        <v>0</v>
      </c>
    </row>
    <row r="44" spans="1:24" ht="15" customHeight="1">
      <c r="A44" s="84"/>
      <c r="B44" s="85"/>
      <c r="C44" s="86">
        <v>633</v>
      </c>
      <c r="D44" s="164" t="s">
        <v>186</v>
      </c>
      <c r="E44" s="84"/>
      <c r="F44" s="84"/>
      <c r="G44" s="84"/>
      <c r="H44" s="84"/>
      <c r="I44" s="89">
        <v>0</v>
      </c>
      <c r="J44" s="84">
        <v>0</v>
      </c>
      <c r="K44" s="84">
        <v>0</v>
      </c>
      <c r="L44" s="84">
        <v>0</v>
      </c>
      <c r="M44" s="84">
        <v>40</v>
      </c>
      <c r="N44" s="84"/>
      <c r="O44" s="84">
        <v>65</v>
      </c>
      <c r="P44" s="84">
        <v>0</v>
      </c>
      <c r="Q44" s="89"/>
      <c r="R44" s="84"/>
      <c r="S44" s="84">
        <v>40</v>
      </c>
      <c r="T44" s="84"/>
      <c r="U44" s="84">
        <v>40</v>
      </c>
      <c r="V44" s="84"/>
      <c r="W44" s="84">
        <v>40</v>
      </c>
      <c r="X44" s="84"/>
    </row>
    <row r="45" spans="1:24" ht="15" customHeight="1">
      <c r="A45" s="84"/>
      <c r="B45" s="85"/>
      <c r="C45" s="86">
        <v>635</v>
      </c>
      <c r="D45" s="164" t="s">
        <v>192</v>
      </c>
      <c r="E45" s="84"/>
      <c r="F45" s="84"/>
      <c r="G45" s="84"/>
      <c r="H45" s="84"/>
      <c r="I45" s="89">
        <v>0</v>
      </c>
      <c r="J45" s="84">
        <v>0</v>
      </c>
      <c r="K45" s="84">
        <v>0</v>
      </c>
      <c r="L45" s="84">
        <v>0</v>
      </c>
      <c r="M45" s="84">
        <v>100</v>
      </c>
      <c r="N45" s="84"/>
      <c r="O45" s="84">
        <v>65</v>
      </c>
      <c r="P45" s="84">
        <v>0</v>
      </c>
      <c r="Q45" s="89"/>
      <c r="R45" s="84"/>
      <c r="S45" s="84">
        <v>100</v>
      </c>
      <c r="T45" s="84"/>
      <c r="U45" s="84">
        <v>100</v>
      </c>
      <c r="V45" s="84"/>
      <c r="W45" s="84">
        <v>100</v>
      </c>
      <c r="X45" s="84"/>
    </row>
    <row r="46" spans="1:24" ht="15" customHeight="1">
      <c r="A46" s="139"/>
      <c r="B46" s="139"/>
      <c r="C46" s="139"/>
      <c r="D46" s="140"/>
      <c r="E46" s="139"/>
      <c r="F46" s="139"/>
      <c r="G46" s="139"/>
      <c r="H46" s="139"/>
      <c r="I46" s="140"/>
      <c r="J46" s="139"/>
      <c r="K46" s="139"/>
      <c r="L46" s="139"/>
      <c r="M46" s="139"/>
      <c r="N46" s="139"/>
      <c r="O46" s="139"/>
      <c r="P46" s="139"/>
      <c r="Q46" s="140"/>
      <c r="R46" s="139"/>
      <c r="S46" s="139"/>
      <c r="T46" s="139"/>
      <c r="U46" s="139"/>
      <c r="V46" s="139"/>
      <c r="W46" s="139"/>
      <c r="X46" s="139"/>
    </row>
    <row r="47" ht="31.5" customHeight="1">
      <c r="Q47" s="60"/>
    </row>
    <row r="48" spans="1:24" ht="30" customHeight="1">
      <c r="A48" s="61" t="s">
        <v>174</v>
      </c>
      <c r="B48" s="61"/>
      <c r="C48" s="61"/>
      <c r="D48" s="61"/>
      <c r="E48" s="61"/>
      <c r="F48" s="61"/>
      <c r="G48" s="61"/>
      <c r="H48" s="61"/>
      <c r="I48" s="62"/>
      <c r="J48" s="61"/>
      <c r="K48" s="61"/>
      <c r="L48" s="61"/>
      <c r="M48" s="61"/>
      <c r="N48" s="61"/>
      <c r="O48" s="61"/>
      <c r="P48" s="61"/>
      <c r="Q48" s="62"/>
      <c r="R48" s="61"/>
      <c r="S48" s="61"/>
      <c r="T48" s="61"/>
      <c r="U48" s="61"/>
      <c r="V48" s="61"/>
      <c r="W48" s="61"/>
      <c r="X48" s="61"/>
    </row>
    <row r="49" ht="15" customHeight="1" thickBot="1">
      <c r="Q49" s="60"/>
    </row>
    <row r="50" spans="1:24" ht="53.25" customHeight="1" thickBot="1">
      <c r="A50" s="334" t="s">
        <v>51</v>
      </c>
      <c r="B50" s="334" t="s">
        <v>52</v>
      </c>
      <c r="C50" s="334" t="s">
        <v>53</v>
      </c>
      <c r="D50" s="335" t="s">
        <v>54</v>
      </c>
      <c r="E50" s="63" t="s">
        <v>55</v>
      </c>
      <c r="F50" s="64"/>
      <c r="G50" s="64"/>
      <c r="H50" s="63" t="s">
        <v>78</v>
      </c>
      <c r="I50" s="332" t="s">
        <v>132</v>
      </c>
      <c r="J50" s="333"/>
      <c r="K50" s="332" t="s">
        <v>133</v>
      </c>
      <c r="L50" s="333"/>
      <c r="M50" s="332" t="s">
        <v>113</v>
      </c>
      <c r="N50" s="333"/>
      <c r="O50" s="331" t="s">
        <v>56</v>
      </c>
      <c r="P50" s="330"/>
      <c r="Q50" s="332" t="s">
        <v>114</v>
      </c>
      <c r="R50" s="333"/>
      <c r="S50" s="331" t="s">
        <v>57</v>
      </c>
      <c r="T50" s="330"/>
      <c r="U50" s="329" t="s">
        <v>58</v>
      </c>
      <c r="V50" s="330"/>
      <c r="W50" s="329" t="s">
        <v>153</v>
      </c>
      <c r="X50" s="330"/>
    </row>
    <row r="51" spans="1:24" ht="31.5" customHeight="1" thickBot="1">
      <c r="A51" s="334"/>
      <c r="B51" s="334"/>
      <c r="C51" s="334"/>
      <c r="D51" s="335"/>
      <c r="E51" s="66">
        <v>2007</v>
      </c>
      <c r="F51" s="67">
        <v>2007</v>
      </c>
      <c r="G51" s="67">
        <v>2008</v>
      </c>
      <c r="H51" s="66" t="s">
        <v>59</v>
      </c>
      <c r="I51" s="68" t="s">
        <v>59</v>
      </c>
      <c r="J51" s="67" t="s">
        <v>60</v>
      </c>
      <c r="K51" s="66" t="s">
        <v>59</v>
      </c>
      <c r="L51" s="67" t="s">
        <v>60</v>
      </c>
      <c r="M51" s="66" t="s">
        <v>59</v>
      </c>
      <c r="N51" s="67" t="s">
        <v>60</v>
      </c>
      <c r="O51" s="66" t="s">
        <v>59</v>
      </c>
      <c r="P51" s="67" t="s">
        <v>60</v>
      </c>
      <c r="Q51" s="68" t="s">
        <v>59</v>
      </c>
      <c r="R51" s="67" t="s">
        <v>60</v>
      </c>
      <c r="S51" s="66" t="s">
        <v>59</v>
      </c>
      <c r="T51" s="67" t="s">
        <v>60</v>
      </c>
      <c r="U51" s="66" t="s">
        <v>59</v>
      </c>
      <c r="V51" s="67" t="s">
        <v>60</v>
      </c>
      <c r="W51" s="66" t="s">
        <v>59</v>
      </c>
      <c r="X51" s="67" t="s">
        <v>60</v>
      </c>
    </row>
    <row r="52" spans="1:24" ht="15" customHeight="1" thickBot="1">
      <c r="A52" s="334"/>
      <c r="B52" s="334"/>
      <c r="C52" s="334"/>
      <c r="D52" s="335"/>
      <c r="E52" s="65" t="s">
        <v>61</v>
      </c>
      <c r="F52" s="65"/>
      <c r="G52" s="65"/>
      <c r="H52" s="65" t="s">
        <v>61</v>
      </c>
      <c r="I52" s="65"/>
      <c r="J52" s="65"/>
      <c r="K52" s="65" t="s">
        <v>61</v>
      </c>
      <c r="L52" s="65" t="s">
        <v>61</v>
      </c>
      <c r="M52" s="65" t="s">
        <v>61</v>
      </c>
      <c r="N52" s="65" t="s">
        <v>61</v>
      </c>
      <c r="O52" s="65" t="s">
        <v>61</v>
      </c>
      <c r="P52" s="65" t="s">
        <v>61</v>
      </c>
      <c r="Q52" s="65"/>
      <c r="R52" s="65"/>
      <c r="S52" s="65" t="s">
        <v>61</v>
      </c>
      <c r="T52" s="65" t="s">
        <v>61</v>
      </c>
      <c r="U52" s="65" t="s">
        <v>61</v>
      </c>
      <c r="V52" s="65" t="s">
        <v>61</v>
      </c>
      <c r="W52" s="65" t="s">
        <v>61</v>
      </c>
      <c r="X52" s="65" t="s">
        <v>61</v>
      </c>
    </row>
    <row r="53" spans="1:24" ht="15" customHeight="1">
      <c r="A53" s="69"/>
      <c r="B53" s="70" t="s">
        <v>175</v>
      </c>
      <c r="C53" s="71"/>
      <c r="D53" s="71"/>
      <c r="E53" s="128" t="e">
        <f aca="true" t="shared" si="19" ref="E53:X53">E54+E58</f>
        <v>#REF!</v>
      </c>
      <c r="F53" s="69" t="e">
        <f t="shared" si="19"/>
        <v>#REF!</v>
      </c>
      <c r="G53" s="128" t="e">
        <f t="shared" si="19"/>
        <v>#REF!</v>
      </c>
      <c r="H53" s="128" t="e">
        <f t="shared" si="19"/>
        <v>#REF!</v>
      </c>
      <c r="I53" s="127">
        <f t="shared" si="19"/>
        <v>0</v>
      </c>
      <c r="J53" s="128">
        <f t="shared" si="19"/>
        <v>0</v>
      </c>
      <c r="K53" s="128">
        <f t="shared" si="19"/>
        <v>0</v>
      </c>
      <c r="L53" s="128">
        <f t="shared" si="19"/>
        <v>0</v>
      </c>
      <c r="M53" s="128">
        <f t="shared" si="19"/>
        <v>4000</v>
      </c>
      <c r="N53" s="128">
        <f t="shared" si="19"/>
        <v>0</v>
      </c>
      <c r="O53" s="128">
        <f t="shared" si="19"/>
        <v>246</v>
      </c>
      <c r="P53" s="128">
        <f t="shared" si="19"/>
        <v>0</v>
      </c>
      <c r="Q53" s="127">
        <f t="shared" si="19"/>
        <v>3450</v>
      </c>
      <c r="R53" s="128">
        <f t="shared" si="19"/>
        <v>0</v>
      </c>
      <c r="S53" s="128">
        <f t="shared" si="19"/>
        <v>3680</v>
      </c>
      <c r="T53" s="128">
        <f t="shared" si="19"/>
        <v>0</v>
      </c>
      <c r="U53" s="128">
        <f t="shared" si="19"/>
        <v>3700</v>
      </c>
      <c r="V53" s="128">
        <f t="shared" si="19"/>
        <v>0</v>
      </c>
      <c r="W53" s="128">
        <f t="shared" si="19"/>
        <v>3750</v>
      </c>
      <c r="X53" s="128">
        <f t="shared" si="19"/>
        <v>0</v>
      </c>
    </row>
    <row r="54" spans="1:24" ht="15" customHeight="1">
      <c r="A54" s="74" t="s">
        <v>90</v>
      </c>
      <c r="B54" s="75" t="s">
        <v>70</v>
      </c>
      <c r="C54" s="75"/>
      <c r="D54" s="76"/>
      <c r="E54" s="132">
        <f>E55</f>
        <v>1076.7111465179578</v>
      </c>
      <c r="F54" s="129">
        <f>F55</f>
        <v>32437</v>
      </c>
      <c r="G54" s="132">
        <f aca="true" t="shared" si="20" ref="G54:W54">G55</f>
        <v>174.13529841333067</v>
      </c>
      <c r="H54" s="132">
        <f t="shared" si="20"/>
        <v>5246</v>
      </c>
      <c r="I54" s="131">
        <f t="shared" si="20"/>
        <v>0</v>
      </c>
      <c r="J54" s="132">
        <f t="shared" si="20"/>
        <v>0</v>
      </c>
      <c r="K54" s="132">
        <f t="shared" si="20"/>
        <v>0</v>
      </c>
      <c r="L54" s="132">
        <f t="shared" si="20"/>
        <v>0</v>
      </c>
      <c r="M54" s="132">
        <f t="shared" si="20"/>
        <v>350</v>
      </c>
      <c r="N54" s="132">
        <f t="shared" si="20"/>
        <v>0</v>
      </c>
      <c r="O54" s="132">
        <f t="shared" si="20"/>
        <v>176</v>
      </c>
      <c r="P54" s="132">
        <f t="shared" si="20"/>
        <v>0</v>
      </c>
      <c r="Q54" s="131">
        <f t="shared" si="20"/>
        <v>250</v>
      </c>
      <c r="R54" s="132">
        <f t="shared" si="20"/>
        <v>0</v>
      </c>
      <c r="S54" s="132">
        <f t="shared" si="20"/>
        <v>400</v>
      </c>
      <c r="T54" s="132">
        <f t="shared" si="20"/>
        <v>0</v>
      </c>
      <c r="U54" s="132">
        <f t="shared" si="20"/>
        <v>400</v>
      </c>
      <c r="V54" s="132">
        <f t="shared" si="20"/>
        <v>0</v>
      </c>
      <c r="W54" s="132">
        <f t="shared" si="20"/>
        <v>400</v>
      </c>
      <c r="X54" s="132">
        <f>X55</f>
        <v>0</v>
      </c>
    </row>
    <row r="55" spans="1:24" ht="15" customHeight="1">
      <c r="A55" s="78"/>
      <c r="B55" s="79"/>
      <c r="C55" s="80" t="s">
        <v>69</v>
      </c>
      <c r="D55" s="81" t="s">
        <v>70</v>
      </c>
      <c r="E55" s="137">
        <f>E56</f>
        <v>1076.7111465179578</v>
      </c>
      <c r="F55" s="141">
        <f>F56</f>
        <v>32437</v>
      </c>
      <c r="G55" s="137">
        <f aca="true" t="shared" si="21" ref="G55:L55">G56</f>
        <v>174.13529841333067</v>
      </c>
      <c r="H55" s="137">
        <f t="shared" si="21"/>
        <v>5246</v>
      </c>
      <c r="I55" s="83">
        <f t="shared" si="21"/>
        <v>0</v>
      </c>
      <c r="J55" s="137">
        <f t="shared" si="21"/>
        <v>0</v>
      </c>
      <c r="K55" s="137">
        <f t="shared" si="21"/>
        <v>0</v>
      </c>
      <c r="L55" s="137">
        <f t="shared" si="21"/>
        <v>0</v>
      </c>
      <c r="M55" s="137">
        <f aca="true" t="shared" si="22" ref="M55:X55">SUM(M56:M56)</f>
        <v>350</v>
      </c>
      <c r="N55" s="137">
        <f t="shared" si="22"/>
        <v>0</v>
      </c>
      <c r="O55" s="137">
        <f t="shared" si="22"/>
        <v>176</v>
      </c>
      <c r="P55" s="137">
        <f t="shared" si="22"/>
        <v>0</v>
      </c>
      <c r="Q55" s="137">
        <f t="shared" si="22"/>
        <v>250</v>
      </c>
      <c r="R55" s="137">
        <f t="shared" si="22"/>
        <v>0</v>
      </c>
      <c r="S55" s="137">
        <f t="shared" si="22"/>
        <v>400</v>
      </c>
      <c r="T55" s="137">
        <f t="shared" si="22"/>
        <v>0</v>
      </c>
      <c r="U55" s="137">
        <f t="shared" si="22"/>
        <v>400</v>
      </c>
      <c r="V55" s="137">
        <f t="shared" si="22"/>
        <v>0</v>
      </c>
      <c r="W55" s="137">
        <f t="shared" si="22"/>
        <v>400</v>
      </c>
      <c r="X55" s="137">
        <f t="shared" si="22"/>
        <v>0</v>
      </c>
    </row>
    <row r="56" spans="1:24" ht="15" customHeight="1">
      <c r="A56" s="84"/>
      <c r="B56" s="85"/>
      <c r="C56" s="86">
        <v>635</v>
      </c>
      <c r="D56" s="164" t="s">
        <v>192</v>
      </c>
      <c r="E56" s="88">
        <f>F56/30.126</f>
        <v>1076.7111465179578</v>
      </c>
      <c r="F56" s="84">
        <v>32437</v>
      </c>
      <c r="G56" s="88">
        <f>H56/30.126</f>
        <v>174.13529841333067</v>
      </c>
      <c r="H56" s="84">
        <v>5246</v>
      </c>
      <c r="I56" s="89">
        <v>0</v>
      </c>
      <c r="J56" s="84"/>
      <c r="K56" s="84">
        <v>0</v>
      </c>
      <c r="L56" s="84"/>
      <c r="M56" s="84">
        <v>350</v>
      </c>
      <c r="N56" s="84"/>
      <c r="O56" s="84">
        <v>176</v>
      </c>
      <c r="P56" s="84">
        <v>0</v>
      </c>
      <c r="Q56" s="89">
        <v>250</v>
      </c>
      <c r="R56" s="84"/>
      <c r="S56" s="84">
        <v>400</v>
      </c>
      <c r="T56" s="84"/>
      <c r="U56" s="84">
        <v>400</v>
      </c>
      <c r="V56" s="84"/>
      <c r="W56" s="84">
        <v>400</v>
      </c>
      <c r="X56" s="84"/>
    </row>
    <row r="57" spans="1:24" ht="15" customHeight="1">
      <c r="A57" s="84"/>
      <c r="B57" s="85"/>
      <c r="C57" s="142"/>
      <c r="D57" s="171" t="s">
        <v>109</v>
      </c>
      <c r="E57" s="84"/>
      <c r="F57" s="84"/>
      <c r="G57" s="84"/>
      <c r="H57" s="84"/>
      <c r="I57" s="89"/>
      <c r="J57" s="84"/>
      <c r="K57" s="84"/>
      <c r="L57" s="84"/>
      <c r="M57" s="84"/>
      <c r="N57" s="84"/>
      <c r="O57" s="84"/>
      <c r="P57" s="84"/>
      <c r="Q57" s="89"/>
      <c r="R57" s="84"/>
      <c r="S57" s="84"/>
      <c r="T57" s="84"/>
      <c r="U57" s="84"/>
      <c r="V57" s="84"/>
      <c r="W57" s="84"/>
      <c r="X57" s="84"/>
    </row>
    <row r="58" spans="1:24" ht="15" customHeight="1">
      <c r="A58" s="90" t="s">
        <v>91</v>
      </c>
      <c r="B58" s="91" t="s">
        <v>92</v>
      </c>
      <c r="C58" s="92"/>
      <c r="D58" s="93"/>
      <c r="E58" s="90" t="e">
        <f>E59</f>
        <v>#REF!</v>
      </c>
      <c r="F58" s="90" t="e">
        <f>F59</f>
        <v>#REF!</v>
      </c>
      <c r="G58" s="143" t="e">
        <f>G59</f>
        <v>#REF!</v>
      </c>
      <c r="H58" s="143" t="e">
        <f>H59</f>
        <v>#REF!</v>
      </c>
      <c r="I58" s="143">
        <f>I59</f>
        <v>0</v>
      </c>
      <c r="J58" s="143">
        <f aca="true" t="shared" si="23" ref="J58:X58">J59</f>
        <v>0</v>
      </c>
      <c r="K58" s="143">
        <f t="shared" si="23"/>
        <v>0</v>
      </c>
      <c r="L58" s="143">
        <f t="shared" si="23"/>
        <v>0</v>
      </c>
      <c r="M58" s="143">
        <f t="shared" si="23"/>
        <v>3650</v>
      </c>
      <c r="N58" s="143">
        <f t="shared" si="23"/>
        <v>0</v>
      </c>
      <c r="O58" s="143">
        <f t="shared" si="23"/>
        <v>70</v>
      </c>
      <c r="P58" s="143">
        <f t="shared" si="23"/>
        <v>0</v>
      </c>
      <c r="Q58" s="143">
        <f t="shared" si="23"/>
        <v>3200</v>
      </c>
      <c r="R58" s="143">
        <f t="shared" si="23"/>
        <v>0</v>
      </c>
      <c r="S58" s="143">
        <f t="shared" si="23"/>
        <v>3280</v>
      </c>
      <c r="T58" s="143">
        <f t="shared" si="23"/>
        <v>0</v>
      </c>
      <c r="U58" s="143">
        <f t="shared" si="23"/>
        <v>3300</v>
      </c>
      <c r="V58" s="143">
        <f t="shared" si="23"/>
        <v>0</v>
      </c>
      <c r="W58" s="143">
        <f t="shared" si="23"/>
        <v>3350</v>
      </c>
      <c r="X58" s="143">
        <f t="shared" si="23"/>
        <v>0</v>
      </c>
    </row>
    <row r="59" spans="1:24" ht="15" customHeight="1">
      <c r="A59" s="96"/>
      <c r="B59" s="97"/>
      <c r="C59" s="192" t="s">
        <v>147</v>
      </c>
      <c r="D59" s="99" t="s">
        <v>93</v>
      </c>
      <c r="E59" s="102" t="e">
        <f>E60+E61+#REF!</f>
        <v>#REF!</v>
      </c>
      <c r="F59" s="102" t="e">
        <f>F60+F61+#REF!</f>
        <v>#REF!</v>
      </c>
      <c r="G59" s="144" t="e">
        <f>G60+G61+#REF!</f>
        <v>#REF!</v>
      </c>
      <c r="H59" s="144" t="e">
        <f>H60+H61+#REF!</f>
        <v>#REF!</v>
      </c>
      <c r="I59" s="144">
        <v>0</v>
      </c>
      <c r="J59" s="144">
        <f>SUM(J60:J61)</f>
        <v>0</v>
      </c>
      <c r="K59" s="144">
        <f aca="true" t="shared" si="24" ref="K59:X59">SUM(K60:K61)</f>
        <v>0</v>
      </c>
      <c r="L59" s="144">
        <f t="shared" si="24"/>
        <v>0</v>
      </c>
      <c r="M59" s="144">
        <f t="shared" si="24"/>
        <v>3650</v>
      </c>
      <c r="N59" s="144">
        <f t="shared" si="24"/>
        <v>0</v>
      </c>
      <c r="O59" s="144">
        <f t="shared" si="24"/>
        <v>70</v>
      </c>
      <c r="P59" s="144">
        <f t="shared" si="24"/>
        <v>0</v>
      </c>
      <c r="Q59" s="144">
        <f t="shared" si="24"/>
        <v>3200</v>
      </c>
      <c r="R59" s="144">
        <f t="shared" si="24"/>
        <v>0</v>
      </c>
      <c r="S59" s="144">
        <f t="shared" si="24"/>
        <v>3280</v>
      </c>
      <c r="T59" s="144">
        <f t="shared" si="24"/>
        <v>0</v>
      </c>
      <c r="U59" s="144">
        <f t="shared" si="24"/>
        <v>3300</v>
      </c>
      <c r="V59" s="144">
        <f t="shared" si="24"/>
        <v>0</v>
      </c>
      <c r="W59" s="144">
        <f t="shared" si="24"/>
        <v>3350</v>
      </c>
      <c r="X59" s="144">
        <f t="shared" si="24"/>
        <v>0</v>
      </c>
    </row>
    <row r="60" spans="1:24" ht="15" customHeight="1">
      <c r="A60" s="84"/>
      <c r="B60" s="85"/>
      <c r="C60" s="86">
        <v>633</v>
      </c>
      <c r="D60" s="164" t="s">
        <v>186</v>
      </c>
      <c r="E60" s="84"/>
      <c r="F60" s="84"/>
      <c r="G60" s="88"/>
      <c r="H60" s="84"/>
      <c r="I60" s="89">
        <v>0</v>
      </c>
      <c r="J60" s="84"/>
      <c r="K60" s="84">
        <v>0</v>
      </c>
      <c r="L60" s="84"/>
      <c r="M60" s="84">
        <v>50</v>
      </c>
      <c r="N60" s="84"/>
      <c r="O60" s="84">
        <v>50</v>
      </c>
      <c r="P60" s="84">
        <v>0</v>
      </c>
      <c r="Q60" s="89"/>
      <c r="R60" s="84"/>
      <c r="S60" s="84">
        <v>50</v>
      </c>
      <c r="T60" s="84"/>
      <c r="U60" s="84">
        <v>50</v>
      </c>
      <c r="V60" s="84"/>
      <c r="W60" s="84">
        <v>50</v>
      </c>
      <c r="X60" s="84"/>
    </row>
    <row r="61" spans="1:24" ht="15" customHeight="1">
      <c r="A61" s="251"/>
      <c r="B61" s="252"/>
      <c r="C61" s="253">
        <v>637</v>
      </c>
      <c r="D61" s="283" t="s">
        <v>182</v>
      </c>
      <c r="E61" s="254"/>
      <c r="F61" s="254"/>
      <c r="G61" s="255"/>
      <c r="H61" s="254"/>
      <c r="I61" s="256">
        <v>0</v>
      </c>
      <c r="J61" s="254">
        <v>0</v>
      </c>
      <c r="K61" s="254">
        <v>0</v>
      </c>
      <c r="L61" s="254">
        <v>0</v>
      </c>
      <c r="M61" s="254">
        <v>3600</v>
      </c>
      <c r="N61" s="254"/>
      <c r="O61" s="254">
        <v>20</v>
      </c>
      <c r="P61" s="254">
        <v>0</v>
      </c>
      <c r="Q61" s="256">
        <v>3200</v>
      </c>
      <c r="R61" s="254"/>
      <c r="S61" s="254">
        <v>3230</v>
      </c>
      <c r="T61" s="254"/>
      <c r="U61" s="254">
        <v>3250</v>
      </c>
      <c r="V61" s="254"/>
      <c r="W61" s="254">
        <v>3300</v>
      </c>
      <c r="X61" s="254"/>
    </row>
    <row r="62" ht="15" customHeight="1">
      <c r="Q62" s="60"/>
    </row>
    <row r="63" ht="15" customHeight="1">
      <c r="Q63" s="60"/>
    </row>
    <row r="64" spans="2:24" ht="48.75" customHeight="1">
      <c r="B64" s="61"/>
      <c r="C64" s="61"/>
      <c r="D64" s="61"/>
      <c r="E64" s="61"/>
      <c r="F64" s="61"/>
      <c r="G64" s="61"/>
      <c r="H64" s="61"/>
      <c r="I64" s="62"/>
      <c r="J64" s="61"/>
      <c r="K64" s="61"/>
      <c r="L64" s="61"/>
      <c r="M64" s="61"/>
      <c r="N64" s="61"/>
      <c r="O64" s="61"/>
      <c r="P64" s="61"/>
      <c r="Q64" s="62"/>
      <c r="R64" s="61"/>
      <c r="S64" s="61"/>
      <c r="T64" s="61"/>
      <c r="U64" s="61"/>
      <c r="V64" s="61"/>
      <c r="W64" s="61"/>
      <c r="X64" s="61"/>
    </row>
    <row r="65" spans="1:17" ht="18.75" customHeight="1" thickBot="1">
      <c r="A65" s="61" t="s">
        <v>176</v>
      </c>
      <c r="Q65" s="60"/>
    </row>
    <row r="66" spans="1:24" ht="49.5" customHeight="1" thickBot="1">
      <c r="A66" s="334" t="s">
        <v>51</v>
      </c>
      <c r="B66" s="334" t="s">
        <v>52</v>
      </c>
      <c r="C66" s="334" t="s">
        <v>53</v>
      </c>
      <c r="D66" s="335" t="s">
        <v>54</v>
      </c>
      <c r="E66" s="63" t="s">
        <v>55</v>
      </c>
      <c r="F66" s="64"/>
      <c r="G66" s="64"/>
      <c r="H66" s="63" t="s">
        <v>78</v>
      </c>
      <c r="I66" s="332" t="s">
        <v>132</v>
      </c>
      <c r="J66" s="333"/>
      <c r="K66" s="332" t="s">
        <v>133</v>
      </c>
      <c r="L66" s="333"/>
      <c r="M66" s="332" t="s">
        <v>113</v>
      </c>
      <c r="N66" s="333"/>
      <c r="O66" s="331" t="s">
        <v>56</v>
      </c>
      <c r="P66" s="330"/>
      <c r="Q66" s="332" t="s">
        <v>114</v>
      </c>
      <c r="R66" s="333"/>
      <c r="S66" s="331" t="s">
        <v>57</v>
      </c>
      <c r="T66" s="330"/>
      <c r="U66" s="329" t="s">
        <v>58</v>
      </c>
      <c r="V66" s="330"/>
      <c r="W66" s="329" t="s">
        <v>153</v>
      </c>
      <c r="X66" s="330"/>
    </row>
    <row r="67" spans="1:24" ht="29.25" customHeight="1" thickBot="1">
      <c r="A67" s="334"/>
      <c r="B67" s="334"/>
      <c r="C67" s="334"/>
      <c r="D67" s="335"/>
      <c r="E67" s="66">
        <v>2007</v>
      </c>
      <c r="F67" s="67">
        <v>2007</v>
      </c>
      <c r="G67" s="67">
        <v>2008</v>
      </c>
      <c r="H67" s="66" t="s">
        <v>59</v>
      </c>
      <c r="I67" s="68" t="s">
        <v>59</v>
      </c>
      <c r="J67" s="67" t="s">
        <v>60</v>
      </c>
      <c r="K67" s="66" t="s">
        <v>59</v>
      </c>
      <c r="L67" s="67" t="s">
        <v>60</v>
      </c>
      <c r="M67" s="66" t="s">
        <v>59</v>
      </c>
      <c r="N67" s="67" t="s">
        <v>60</v>
      </c>
      <c r="O67" s="66" t="s">
        <v>59</v>
      </c>
      <c r="P67" s="67" t="s">
        <v>60</v>
      </c>
      <c r="Q67" s="68" t="s">
        <v>59</v>
      </c>
      <c r="R67" s="67" t="s">
        <v>60</v>
      </c>
      <c r="S67" s="66" t="s">
        <v>59</v>
      </c>
      <c r="T67" s="67" t="s">
        <v>60</v>
      </c>
      <c r="U67" s="66" t="s">
        <v>59</v>
      </c>
      <c r="V67" s="67" t="s">
        <v>60</v>
      </c>
      <c r="W67" s="66" t="s">
        <v>59</v>
      </c>
      <c r="X67" s="67" t="s">
        <v>60</v>
      </c>
    </row>
    <row r="68" spans="1:24" ht="15" customHeight="1" thickBot="1">
      <c r="A68" s="334"/>
      <c r="B68" s="334"/>
      <c r="C68" s="334"/>
      <c r="D68" s="335"/>
      <c r="E68" s="65" t="s">
        <v>61</v>
      </c>
      <c r="F68" s="65"/>
      <c r="G68" s="65"/>
      <c r="H68" s="65" t="s">
        <v>61</v>
      </c>
      <c r="I68" s="65"/>
      <c r="J68" s="65"/>
      <c r="K68" s="65" t="s">
        <v>61</v>
      </c>
      <c r="L68" s="65" t="s">
        <v>61</v>
      </c>
      <c r="M68" s="65" t="s">
        <v>61</v>
      </c>
      <c r="N68" s="65" t="s">
        <v>61</v>
      </c>
      <c r="O68" s="65" t="s">
        <v>61</v>
      </c>
      <c r="P68" s="65" t="s">
        <v>61</v>
      </c>
      <c r="Q68" s="65"/>
      <c r="R68" s="65"/>
      <c r="S68" s="65" t="s">
        <v>61</v>
      </c>
      <c r="T68" s="65" t="s">
        <v>61</v>
      </c>
      <c r="U68" s="65" t="s">
        <v>61</v>
      </c>
      <c r="V68" s="65" t="s">
        <v>61</v>
      </c>
      <c r="W68" s="65" t="s">
        <v>61</v>
      </c>
      <c r="X68" s="65" t="s">
        <v>61</v>
      </c>
    </row>
    <row r="69" spans="1:24" ht="15" customHeight="1">
      <c r="A69" s="69"/>
      <c r="B69" s="145" t="s">
        <v>177</v>
      </c>
      <c r="C69" s="146"/>
      <c r="D69" s="146"/>
      <c r="E69" s="72" t="e">
        <f>E70+E74+E77+E80</f>
        <v>#REF!</v>
      </c>
      <c r="F69" s="72" t="e">
        <f>F70+F74+F77+F80</f>
        <v>#REF!</v>
      </c>
      <c r="G69" s="72" t="e">
        <f>G70+G74+G77+G80</f>
        <v>#REF!</v>
      </c>
      <c r="H69" s="72" t="e">
        <f>H70+H74+H77+H80</f>
        <v>#REF!</v>
      </c>
      <c r="I69" s="72" t="s">
        <v>109</v>
      </c>
      <c r="J69" s="72">
        <f>J70+J74+J77+J80</f>
        <v>0</v>
      </c>
      <c r="K69" s="72">
        <v>0</v>
      </c>
      <c r="L69" s="72">
        <f>L70+L74+L77+L80</f>
        <v>0</v>
      </c>
      <c r="M69" s="72">
        <f>SUM(M70+M74+M77+M80)</f>
        <v>1290</v>
      </c>
      <c r="N69" s="72">
        <f>N70+N74+N77+N80</f>
        <v>0</v>
      </c>
      <c r="O69" s="72">
        <f>O70+O74+O77+O80</f>
        <v>210</v>
      </c>
      <c r="P69" s="72">
        <f>P70+P74+P77+P80</f>
        <v>0</v>
      </c>
      <c r="Q69" s="73">
        <v>200</v>
      </c>
      <c r="R69" s="72">
        <f>R70+R74+R77+R80</f>
        <v>0</v>
      </c>
      <c r="S69" s="72">
        <f>SUM(S70+S74+S77+S80)</f>
        <v>1190</v>
      </c>
      <c r="T69" s="72">
        <f>T70+T74+T77+T80</f>
        <v>0</v>
      </c>
      <c r="U69" s="72">
        <f>SUM(U70+U74+U77+U80)</f>
        <v>1190</v>
      </c>
      <c r="V69" s="72">
        <f>V70+V74+V77+V80</f>
        <v>0</v>
      </c>
      <c r="W69" s="72">
        <f>SUM(W70+W74+W77+W80)</f>
        <v>1190</v>
      </c>
      <c r="X69" s="72">
        <f>X70+X74+X77+X80</f>
        <v>0</v>
      </c>
    </row>
    <row r="70" spans="1:24" ht="15" customHeight="1">
      <c r="A70" s="147" t="s">
        <v>94</v>
      </c>
      <c r="B70" s="148" t="s">
        <v>95</v>
      </c>
      <c r="C70" s="149"/>
      <c r="D70" s="150"/>
      <c r="E70" s="151">
        <f aca="true" t="shared" si="25" ref="E70:X70">E71</f>
        <v>0</v>
      </c>
      <c r="F70" s="151">
        <f t="shared" si="25"/>
        <v>0</v>
      </c>
      <c r="G70" s="151">
        <f t="shared" si="25"/>
        <v>0</v>
      </c>
      <c r="H70" s="151">
        <f t="shared" si="25"/>
        <v>0</v>
      </c>
      <c r="I70" s="151">
        <f t="shared" si="25"/>
        <v>0</v>
      </c>
      <c r="J70" s="151">
        <f t="shared" si="25"/>
        <v>0</v>
      </c>
      <c r="K70" s="151">
        <f t="shared" si="25"/>
        <v>0</v>
      </c>
      <c r="L70" s="151">
        <f t="shared" si="25"/>
        <v>0</v>
      </c>
      <c r="M70" s="151">
        <f t="shared" si="25"/>
        <v>420</v>
      </c>
      <c r="N70" s="151">
        <f t="shared" si="25"/>
        <v>0</v>
      </c>
      <c r="O70" s="151">
        <f t="shared" si="25"/>
        <v>0</v>
      </c>
      <c r="P70" s="151">
        <f t="shared" si="25"/>
        <v>0</v>
      </c>
      <c r="Q70" s="151">
        <f t="shared" si="25"/>
        <v>700</v>
      </c>
      <c r="R70" s="151">
        <f t="shared" si="25"/>
        <v>0</v>
      </c>
      <c r="S70" s="151">
        <f t="shared" si="25"/>
        <v>420</v>
      </c>
      <c r="T70" s="151">
        <f t="shared" si="25"/>
        <v>0</v>
      </c>
      <c r="U70" s="151">
        <f t="shared" si="25"/>
        <v>420</v>
      </c>
      <c r="V70" s="151">
        <f t="shared" si="25"/>
        <v>0</v>
      </c>
      <c r="W70" s="151">
        <f t="shared" si="25"/>
        <v>420</v>
      </c>
      <c r="X70" s="151">
        <f t="shared" si="25"/>
        <v>0</v>
      </c>
    </row>
    <row r="71" spans="1:24" ht="15" customHeight="1">
      <c r="A71" s="78"/>
      <c r="B71" s="79"/>
      <c r="C71" s="152" t="s">
        <v>142</v>
      </c>
      <c r="D71" s="81" t="s">
        <v>96</v>
      </c>
      <c r="E71" s="82">
        <f>SUM(E73:E73)</f>
        <v>0</v>
      </c>
      <c r="F71" s="82">
        <f>SUM(F73:F73)</f>
        <v>0</v>
      </c>
      <c r="G71" s="82">
        <f>SUM(G73:G73)</f>
        <v>0</v>
      </c>
      <c r="H71" s="82">
        <f>SUM(H73:H73)</f>
        <v>0</v>
      </c>
      <c r="I71" s="82">
        <f aca="true" t="shared" si="26" ref="I71:X71">SUM(I72:I73)</f>
        <v>0</v>
      </c>
      <c r="J71" s="82">
        <f t="shared" si="26"/>
        <v>0</v>
      </c>
      <c r="K71" s="82">
        <f t="shared" si="26"/>
        <v>0</v>
      </c>
      <c r="L71" s="82">
        <f t="shared" si="26"/>
        <v>0</v>
      </c>
      <c r="M71" s="82">
        <f t="shared" si="26"/>
        <v>420</v>
      </c>
      <c r="N71" s="82">
        <f t="shared" si="26"/>
        <v>0</v>
      </c>
      <c r="O71" s="82">
        <f t="shared" si="26"/>
        <v>0</v>
      </c>
      <c r="P71" s="82">
        <f t="shared" si="26"/>
        <v>0</v>
      </c>
      <c r="Q71" s="82">
        <f t="shared" si="26"/>
        <v>700</v>
      </c>
      <c r="R71" s="82">
        <f t="shared" si="26"/>
        <v>0</v>
      </c>
      <c r="S71" s="82">
        <f t="shared" si="26"/>
        <v>420</v>
      </c>
      <c r="T71" s="82">
        <f t="shared" si="26"/>
        <v>0</v>
      </c>
      <c r="U71" s="82">
        <f t="shared" si="26"/>
        <v>420</v>
      </c>
      <c r="V71" s="82">
        <f t="shared" si="26"/>
        <v>0</v>
      </c>
      <c r="W71" s="82">
        <f t="shared" si="26"/>
        <v>420</v>
      </c>
      <c r="X71" s="82">
        <f t="shared" si="26"/>
        <v>0</v>
      </c>
    </row>
    <row r="72" spans="1:24" ht="15" customHeight="1">
      <c r="A72" s="78"/>
      <c r="B72" s="79"/>
      <c r="C72" s="86">
        <v>633</v>
      </c>
      <c r="D72" s="164" t="s">
        <v>186</v>
      </c>
      <c r="E72" s="188"/>
      <c r="F72" s="188"/>
      <c r="G72" s="188"/>
      <c r="H72" s="188"/>
      <c r="I72" s="188"/>
      <c r="J72" s="188"/>
      <c r="K72" s="188"/>
      <c r="L72" s="188"/>
      <c r="M72" s="188">
        <v>20</v>
      </c>
      <c r="N72" s="188"/>
      <c r="O72" s="188"/>
      <c r="P72" s="188"/>
      <c r="Q72" s="188">
        <v>700</v>
      </c>
      <c r="R72" s="188"/>
      <c r="S72" s="188">
        <v>20</v>
      </c>
      <c r="T72" s="188"/>
      <c r="U72" s="188">
        <v>20</v>
      </c>
      <c r="V72" s="188"/>
      <c r="W72" s="188">
        <v>20</v>
      </c>
      <c r="X72" s="188"/>
    </row>
    <row r="73" spans="1:24" ht="15" customHeight="1">
      <c r="A73" s="84"/>
      <c r="B73" s="85"/>
      <c r="C73" s="86">
        <v>637</v>
      </c>
      <c r="D73" s="164" t="s">
        <v>182</v>
      </c>
      <c r="E73" s="84"/>
      <c r="F73" s="84"/>
      <c r="G73" s="84"/>
      <c r="H73" s="84"/>
      <c r="I73" s="89">
        <v>0</v>
      </c>
      <c r="J73" s="84"/>
      <c r="K73" s="84">
        <v>0</v>
      </c>
      <c r="L73" s="84"/>
      <c r="M73" s="84">
        <v>400</v>
      </c>
      <c r="N73" s="84"/>
      <c r="O73" s="84">
        <v>0</v>
      </c>
      <c r="P73" s="84">
        <v>0</v>
      </c>
      <c r="Q73" s="84" t="s">
        <v>109</v>
      </c>
      <c r="R73" s="84"/>
      <c r="S73" s="84">
        <v>400</v>
      </c>
      <c r="T73" s="84"/>
      <c r="U73" s="84">
        <v>400</v>
      </c>
      <c r="V73" s="84"/>
      <c r="W73" s="84">
        <v>400</v>
      </c>
      <c r="X73" s="84"/>
    </row>
    <row r="74" spans="1:24" ht="12.75">
      <c r="A74" s="177" t="s">
        <v>97</v>
      </c>
      <c r="B74" s="178" t="s">
        <v>98</v>
      </c>
      <c r="C74" s="179"/>
      <c r="D74" s="180"/>
      <c r="E74" s="177" t="e">
        <f aca="true" t="shared" si="27" ref="E74:X74">E75</f>
        <v>#REF!</v>
      </c>
      <c r="F74" s="177" t="e">
        <f t="shared" si="27"/>
        <v>#REF!</v>
      </c>
      <c r="G74" s="181" t="e">
        <f t="shared" si="27"/>
        <v>#REF!</v>
      </c>
      <c r="H74" s="177" t="e">
        <f t="shared" si="27"/>
        <v>#REF!</v>
      </c>
      <c r="I74" s="177">
        <f t="shared" si="27"/>
        <v>0</v>
      </c>
      <c r="J74" s="177">
        <f t="shared" si="27"/>
        <v>0</v>
      </c>
      <c r="K74" s="177">
        <f t="shared" si="27"/>
        <v>0</v>
      </c>
      <c r="L74" s="177">
        <f t="shared" si="27"/>
        <v>0</v>
      </c>
      <c r="M74" s="177">
        <f t="shared" si="27"/>
        <v>150</v>
      </c>
      <c r="N74" s="177">
        <f t="shared" si="27"/>
        <v>0</v>
      </c>
      <c r="O74" s="177">
        <f t="shared" si="27"/>
        <v>0</v>
      </c>
      <c r="P74" s="177">
        <f t="shared" si="27"/>
        <v>0</v>
      </c>
      <c r="Q74" s="177">
        <f t="shared" si="27"/>
        <v>0</v>
      </c>
      <c r="R74" s="177">
        <f t="shared" si="27"/>
        <v>0</v>
      </c>
      <c r="S74" s="177">
        <f t="shared" si="27"/>
        <v>150</v>
      </c>
      <c r="T74" s="177">
        <f t="shared" si="27"/>
        <v>0</v>
      </c>
      <c r="U74" s="177">
        <f t="shared" si="27"/>
        <v>150</v>
      </c>
      <c r="V74" s="177">
        <f t="shared" si="27"/>
        <v>0</v>
      </c>
      <c r="W74" s="177">
        <f t="shared" si="27"/>
        <v>150</v>
      </c>
      <c r="X74" s="177">
        <f t="shared" si="27"/>
        <v>0</v>
      </c>
    </row>
    <row r="75" spans="1:24" ht="15" customHeight="1">
      <c r="A75" s="172"/>
      <c r="B75" s="172"/>
      <c r="C75" s="182" t="s">
        <v>99</v>
      </c>
      <c r="D75" s="182" t="s">
        <v>98</v>
      </c>
      <c r="E75" s="183" t="e">
        <f>SUM(#REF!)</f>
        <v>#REF!</v>
      </c>
      <c r="F75" s="183" t="e">
        <f>SUM(#REF!)</f>
        <v>#REF!</v>
      </c>
      <c r="G75" s="184" t="e">
        <f>SUM(#REF!)</f>
        <v>#REF!</v>
      </c>
      <c r="H75" s="183" t="e">
        <f>SUM(#REF!)</f>
        <v>#REF!</v>
      </c>
      <c r="I75" s="182">
        <f aca="true" t="shared" si="28" ref="I75:X75">SUM(I76:I76)</f>
        <v>0</v>
      </c>
      <c r="J75" s="182">
        <f t="shared" si="28"/>
        <v>0</v>
      </c>
      <c r="K75" s="182">
        <f t="shared" si="28"/>
        <v>0</v>
      </c>
      <c r="L75" s="182">
        <f t="shared" si="28"/>
        <v>0</v>
      </c>
      <c r="M75" s="182">
        <f t="shared" si="28"/>
        <v>150</v>
      </c>
      <c r="N75" s="182">
        <f t="shared" si="28"/>
        <v>0</v>
      </c>
      <c r="O75" s="182">
        <f t="shared" si="28"/>
        <v>0</v>
      </c>
      <c r="P75" s="182">
        <f t="shared" si="28"/>
        <v>0</v>
      </c>
      <c r="Q75" s="182">
        <f t="shared" si="28"/>
        <v>0</v>
      </c>
      <c r="R75" s="182">
        <f t="shared" si="28"/>
        <v>0</v>
      </c>
      <c r="S75" s="182">
        <f t="shared" si="28"/>
        <v>150</v>
      </c>
      <c r="T75" s="182">
        <f t="shared" si="28"/>
        <v>0</v>
      </c>
      <c r="U75" s="182">
        <f t="shared" si="28"/>
        <v>150</v>
      </c>
      <c r="V75" s="182">
        <f t="shared" si="28"/>
        <v>0</v>
      </c>
      <c r="W75" s="182">
        <f t="shared" si="28"/>
        <v>150</v>
      </c>
      <c r="X75" s="182">
        <f t="shared" si="28"/>
        <v>0</v>
      </c>
    </row>
    <row r="76" spans="1:24" ht="15" customHeight="1">
      <c r="A76" s="172"/>
      <c r="B76" s="172"/>
      <c r="C76" s="86">
        <v>633</v>
      </c>
      <c r="D76" s="164" t="s">
        <v>186</v>
      </c>
      <c r="E76" s="186"/>
      <c r="F76" s="186"/>
      <c r="G76" s="187"/>
      <c r="H76" s="186"/>
      <c r="I76" s="185"/>
      <c r="J76" s="186"/>
      <c r="K76" s="186"/>
      <c r="L76" s="186"/>
      <c r="M76" s="186">
        <v>150</v>
      </c>
      <c r="N76" s="186"/>
      <c r="O76" s="186"/>
      <c r="P76" s="186"/>
      <c r="Q76" s="185"/>
      <c r="R76" s="186"/>
      <c r="S76" s="186">
        <v>150</v>
      </c>
      <c r="T76" s="186"/>
      <c r="U76" s="186">
        <v>150</v>
      </c>
      <c r="V76" s="186"/>
      <c r="W76" s="186">
        <v>150</v>
      </c>
      <c r="X76" s="186"/>
    </row>
    <row r="77" spans="1:24" ht="15" customHeight="1">
      <c r="A77" s="103" t="s">
        <v>100</v>
      </c>
      <c r="B77" s="104" t="s">
        <v>101</v>
      </c>
      <c r="C77" s="105"/>
      <c r="D77" s="106"/>
      <c r="E77" s="107" t="e">
        <f aca="true" t="shared" si="29" ref="E77:X77">E78</f>
        <v>#REF!</v>
      </c>
      <c r="F77" s="107" t="e">
        <f t="shared" si="29"/>
        <v>#REF!</v>
      </c>
      <c r="G77" s="107" t="e">
        <f t="shared" si="29"/>
        <v>#REF!</v>
      </c>
      <c r="H77" s="107" t="e">
        <f t="shared" si="29"/>
        <v>#REF!</v>
      </c>
      <c r="I77" s="103">
        <f t="shared" si="29"/>
        <v>0</v>
      </c>
      <c r="J77" s="107">
        <f t="shared" si="29"/>
        <v>0</v>
      </c>
      <c r="K77" s="107">
        <f t="shared" si="29"/>
        <v>0</v>
      </c>
      <c r="L77" s="107">
        <f t="shared" si="29"/>
        <v>0</v>
      </c>
      <c r="M77" s="107">
        <f t="shared" si="29"/>
        <v>230</v>
      </c>
      <c r="N77" s="107">
        <f t="shared" si="29"/>
        <v>0</v>
      </c>
      <c r="O77" s="107">
        <f t="shared" si="29"/>
        <v>0</v>
      </c>
      <c r="P77" s="107">
        <f t="shared" si="29"/>
        <v>0</v>
      </c>
      <c r="Q77" s="103">
        <f t="shared" si="29"/>
        <v>600</v>
      </c>
      <c r="R77" s="107">
        <f t="shared" si="29"/>
        <v>0</v>
      </c>
      <c r="S77" s="107">
        <f t="shared" si="29"/>
        <v>230</v>
      </c>
      <c r="T77" s="107">
        <f t="shared" si="29"/>
        <v>0</v>
      </c>
      <c r="U77" s="107">
        <f t="shared" si="29"/>
        <v>230</v>
      </c>
      <c r="V77" s="107">
        <f t="shared" si="29"/>
        <v>0</v>
      </c>
      <c r="W77" s="107">
        <f t="shared" si="29"/>
        <v>230</v>
      </c>
      <c r="X77" s="107">
        <f t="shared" si="29"/>
        <v>0</v>
      </c>
    </row>
    <row r="78" spans="1:24" ht="15" customHeight="1">
      <c r="A78" s="84"/>
      <c r="B78" s="85"/>
      <c r="C78" s="109" t="s">
        <v>102</v>
      </c>
      <c r="D78" s="110" t="s">
        <v>103</v>
      </c>
      <c r="E78" s="111" t="e">
        <f>SUM(#REF!)</f>
        <v>#REF!</v>
      </c>
      <c r="F78" s="111" t="e">
        <f>SUM(#REF!)</f>
        <v>#REF!</v>
      </c>
      <c r="G78" s="111" t="e">
        <f>SUM(#REF!)</f>
        <v>#REF!</v>
      </c>
      <c r="H78" s="111" t="e">
        <f>SUM(#REF!)</f>
        <v>#REF!</v>
      </c>
      <c r="I78" s="113">
        <f aca="true" t="shared" si="30" ref="I78:X78">SUM(I79:I79)</f>
        <v>0</v>
      </c>
      <c r="J78" s="113">
        <f t="shared" si="30"/>
        <v>0</v>
      </c>
      <c r="K78" s="113">
        <f t="shared" si="30"/>
        <v>0</v>
      </c>
      <c r="L78" s="113">
        <f t="shared" si="30"/>
        <v>0</v>
      </c>
      <c r="M78" s="113">
        <f t="shared" si="30"/>
        <v>230</v>
      </c>
      <c r="N78" s="113">
        <f t="shared" si="30"/>
        <v>0</v>
      </c>
      <c r="O78" s="113">
        <f t="shared" si="30"/>
        <v>0</v>
      </c>
      <c r="P78" s="113">
        <f t="shared" si="30"/>
        <v>0</v>
      </c>
      <c r="Q78" s="113">
        <f t="shared" si="30"/>
        <v>600</v>
      </c>
      <c r="R78" s="113">
        <f t="shared" si="30"/>
        <v>0</v>
      </c>
      <c r="S78" s="113">
        <f t="shared" si="30"/>
        <v>230</v>
      </c>
      <c r="T78" s="113">
        <f t="shared" si="30"/>
        <v>0</v>
      </c>
      <c r="U78" s="113">
        <f t="shared" si="30"/>
        <v>230</v>
      </c>
      <c r="V78" s="113">
        <f t="shared" si="30"/>
        <v>0</v>
      </c>
      <c r="W78" s="113">
        <f t="shared" si="30"/>
        <v>230</v>
      </c>
      <c r="X78" s="113">
        <f t="shared" si="30"/>
        <v>0</v>
      </c>
    </row>
    <row r="79" spans="1:24" ht="15" customHeight="1">
      <c r="A79" s="96"/>
      <c r="B79" s="114"/>
      <c r="C79" s="86">
        <v>637</v>
      </c>
      <c r="D79" s="164" t="s">
        <v>182</v>
      </c>
      <c r="E79" s="189"/>
      <c r="F79" s="189"/>
      <c r="G79" s="189"/>
      <c r="H79" s="189"/>
      <c r="I79" s="190">
        <v>0</v>
      </c>
      <c r="J79" s="189">
        <v>0</v>
      </c>
      <c r="K79" s="189">
        <v>0</v>
      </c>
      <c r="L79" s="189">
        <v>0</v>
      </c>
      <c r="M79" s="189">
        <v>230</v>
      </c>
      <c r="N79" s="189"/>
      <c r="O79" s="189"/>
      <c r="P79" s="189"/>
      <c r="Q79" s="190">
        <v>600</v>
      </c>
      <c r="R79" s="189"/>
      <c r="S79" s="189">
        <v>230</v>
      </c>
      <c r="T79" s="189"/>
      <c r="U79" s="189">
        <v>230</v>
      </c>
      <c r="V79" s="189"/>
      <c r="W79" s="189">
        <v>230</v>
      </c>
      <c r="X79" s="189"/>
    </row>
    <row r="80" spans="1:24" ht="12.75">
      <c r="A80" s="154" t="s">
        <v>104</v>
      </c>
      <c r="B80" s="155" t="s">
        <v>105</v>
      </c>
      <c r="C80" s="156"/>
      <c r="D80" s="93"/>
      <c r="E80" s="94">
        <f aca="true" t="shared" si="31" ref="E80:X80">E81</f>
        <v>0</v>
      </c>
      <c r="F80" s="94">
        <f t="shared" si="31"/>
        <v>0</v>
      </c>
      <c r="G80" s="94">
        <f t="shared" si="31"/>
        <v>0</v>
      </c>
      <c r="H80" s="94">
        <f t="shared" si="31"/>
        <v>0</v>
      </c>
      <c r="I80" s="90">
        <f t="shared" si="31"/>
        <v>0</v>
      </c>
      <c r="J80" s="94">
        <f t="shared" si="31"/>
        <v>0</v>
      </c>
      <c r="K80" s="94">
        <f t="shared" si="31"/>
        <v>0</v>
      </c>
      <c r="L80" s="94">
        <f t="shared" si="31"/>
        <v>0</v>
      </c>
      <c r="M80" s="94">
        <f t="shared" si="31"/>
        <v>490</v>
      </c>
      <c r="N80" s="94">
        <f t="shared" si="31"/>
        <v>0</v>
      </c>
      <c r="O80" s="94">
        <f t="shared" si="31"/>
        <v>210</v>
      </c>
      <c r="P80" s="94">
        <f t="shared" si="31"/>
        <v>0</v>
      </c>
      <c r="Q80" s="90">
        <f t="shared" si="31"/>
        <v>0</v>
      </c>
      <c r="R80" s="94">
        <f t="shared" si="31"/>
        <v>0</v>
      </c>
      <c r="S80" s="94">
        <f t="shared" si="31"/>
        <v>390</v>
      </c>
      <c r="T80" s="94">
        <f t="shared" si="31"/>
        <v>0</v>
      </c>
      <c r="U80" s="94">
        <f t="shared" si="31"/>
        <v>390</v>
      </c>
      <c r="V80" s="94">
        <f t="shared" si="31"/>
        <v>0</v>
      </c>
      <c r="W80" s="94">
        <f t="shared" si="31"/>
        <v>390</v>
      </c>
      <c r="X80" s="94">
        <f t="shared" si="31"/>
        <v>0</v>
      </c>
    </row>
    <row r="81" spans="1:24" ht="12.75">
      <c r="A81" s="96"/>
      <c r="B81" s="120"/>
      <c r="C81" s="121" t="s">
        <v>106</v>
      </c>
      <c r="D81" s="110" t="s">
        <v>107</v>
      </c>
      <c r="E81" s="100">
        <f aca="true" t="shared" si="32" ref="E81:L81">SUM(E83:E83)</f>
        <v>0</v>
      </c>
      <c r="F81" s="100">
        <f t="shared" si="32"/>
        <v>0</v>
      </c>
      <c r="G81" s="100">
        <f t="shared" si="32"/>
        <v>0</v>
      </c>
      <c r="H81" s="100">
        <f t="shared" si="32"/>
        <v>0</v>
      </c>
      <c r="I81" s="102">
        <f t="shared" si="32"/>
        <v>0</v>
      </c>
      <c r="J81" s="100">
        <f t="shared" si="32"/>
        <v>0</v>
      </c>
      <c r="K81" s="100">
        <f t="shared" si="32"/>
        <v>0</v>
      </c>
      <c r="L81" s="100">
        <f t="shared" si="32"/>
        <v>0</v>
      </c>
      <c r="M81" s="100">
        <f aca="true" t="shared" si="33" ref="M81:X81">SUM(M82:M83)</f>
        <v>490</v>
      </c>
      <c r="N81" s="100">
        <f t="shared" si="33"/>
        <v>0</v>
      </c>
      <c r="O81" s="100">
        <f t="shared" si="33"/>
        <v>210</v>
      </c>
      <c r="P81" s="100">
        <f t="shared" si="33"/>
        <v>0</v>
      </c>
      <c r="Q81" s="100">
        <f t="shared" si="33"/>
        <v>0</v>
      </c>
      <c r="R81" s="100">
        <f t="shared" si="33"/>
        <v>0</v>
      </c>
      <c r="S81" s="100">
        <f t="shared" si="33"/>
        <v>390</v>
      </c>
      <c r="T81" s="100">
        <f t="shared" si="33"/>
        <v>0</v>
      </c>
      <c r="U81" s="100">
        <f t="shared" si="33"/>
        <v>390</v>
      </c>
      <c r="V81" s="100">
        <f t="shared" si="33"/>
        <v>0</v>
      </c>
      <c r="W81" s="100">
        <f t="shared" si="33"/>
        <v>390</v>
      </c>
      <c r="X81" s="100">
        <f t="shared" si="33"/>
        <v>0</v>
      </c>
    </row>
    <row r="82" spans="1:24" ht="12.75">
      <c r="A82" s="96"/>
      <c r="B82" s="120"/>
      <c r="C82" s="86">
        <v>632</v>
      </c>
      <c r="D82" s="164" t="s">
        <v>185</v>
      </c>
      <c r="E82" s="175"/>
      <c r="F82" s="175"/>
      <c r="G82" s="175"/>
      <c r="H82" s="175"/>
      <c r="I82" s="176"/>
      <c r="J82" s="175"/>
      <c r="K82" s="175"/>
      <c r="L82" s="175"/>
      <c r="M82" s="175">
        <v>460</v>
      </c>
      <c r="N82" s="175"/>
      <c r="O82" s="175"/>
      <c r="P82" s="175"/>
      <c r="Q82" s="175" t="s">
        <v>109</v>
      </c>
      <c r="R82" s="175"/>
      <c r="S82" s="175">
        <v>360</v>
      </c>
      <c r="T82" s="175"/>
      <c r="U82" s="175">
        <v>360</v>
      </c>
      <c r="V82" s="175"/>
      <c r="W82" s="175">
        <v>360</v>
      </c>
      <c r="X82" s="175"/>
    </row>
    <row r="83" spans="1:24" ht="12.75">
      <c r="A83" s="251"/>
      <c r="B83" s="252"/>
      <c r="C83" s="261">
        <v>635</v>
      </c>
      <c r="D83" s="284" t="s">
        <v>192</v>
      </c>
      <c r="E83" s="251"/>
      <c r="F83" s="251"/>
      <c r="G83" s="251"/>
      <c r="H83" s="251"/>
      <c r="I83" s="264"/>
      <c r="J83" s="251"/>
      <c r="K83" s="251"/>
      <c r="L83" s="251"/>
      <c r="M83" s="251">
        <v>30</v>
      </c>
      <c r="N83" s="251"/>
      <c r="O83" s="251">
        <v>210</v>
      </c>
      <c r="P83" s="251">
        <v>0</v>
      </c>
      <c r="Q83" s="264"/>
      <c r="R83" s="251"/>
      <c r="S83" s="251">
        <v>30</v>
      </c>
      <c r="T83" s="251"/>
      <c r="U83" s="251">
        <v>30</v>
      </c>
      <c r="V83" s="251"/>
      <c r="W83" s="251">
        <v>30</v>
      </c>
      <c r="X83" s="251"/>
    </row>
    <row r="84" ht="12.75">
      <c r="Q84" s="60"/>
    </row>
    <row r="85" ht="12.75">
      <c r="Q85" s="60"/>
    </row>
    <row r="86" ht="107.25" customHeight="1">
      <c r="Q86" s="60"/>
    </row>
    <row r="87" spans="1:24" ht="55.5" customHeight="1" thickBot="1">
      <c r="A87" s="61" t="s">
        <v>178</v>
      </c>
      <c r="B87" s="61"/>
      <c r="C87" s="61"/>
      <c r="D87" s="61"/>
      <c r="E87" s="61"/>
      <c r="F87" s="61"/>
      <c r="G87" s="61"/>
      <c r="H87" s="61"/>
      <c r="I87" s="62"/>
      <c r="J87" s="61"/>
      <c r="K87" s="61"/>
      <c r="L87" s="61"/>
      <c r="M87" s="61"/>
      <c r="N87" s="61"/>
      <c r="O87" s="61"/>
      <c r="P87" s="61"/>
      <c r="Q87" s="62"/>
      <c r="R87" s="61"/>
      <c r="S87" s="61"/>
      <c r="T87" s="61"/>
      <c r="U87" s="61"/>
      <c r="V87" s="61"/>
      <c r="W87" s="61"/>
      <c r="X87" s="61"/>
    </row>
    <row r="88" spans="1:24" ht="39.75" customHeight="1" thickBot="1">
      <c r="A88" s="334" t="s">
        <v>51</v>
      </c>
      <c r="B88" s="334" t="s">
        <v>52</v>
      </c>
      <c r="C88" s="334" t="s">
        <v>53</v>
      </c>
      <c r="D88" s="335" t="s">
        <v>54</v>
      </c>
      <c r="E88" s="63"/>
      <c r="F88" s="64"/>
      <c r="G88" s="64"/>
      <c r="H88" s="63"/>
      <c r="I88" s="332" t="s">
        <v>132</v>
      </c>
      <c r="J88" s="333"/>
      <c r="K88" s="332" t="s">
        <v>133</v>
      </c>
      <c r="L88" s="333"/>
      <c r="M88" s="332" t="s">
        <v>113</v>
      </c>
      <c r="N88" s="333"/>
      <c r="O88" s="331" t="s">
        <v>56</v>
      </c>
      <c r="P88" s="330"/>
      <c r="Q88" s="332" t="s">
        <v>114</v>
      </c>
      <c r="R88" s="333"/>
      <c r="S88" s="331" t="s">
        <v>57</v>
      </c>
      <c r="T88" s="330"/>
      <c r="U88" s="329" t="s">
        <v>58</v>
      </c>
      <c r="V88" s="330"/>
      <c r="W88" s="329" t="s">
        <v>153</v>
      </c>
      <c r="X88" s="330"/>
    </row>
    <row r="89" spans="1:24" ht="28.5" customHeight="1" thickBot="1">
      <c r="A89" s="334"/>
      <c r="B89" s="334"/>
      <c r="C89" s="334"/>
      <c r="D89" s="335"/>
      <c r="E89" s="66">
        <v>2007</v>
      </c>
      <c r="F89" s="67">
        <v>2007</v>
      </c>
      <c r="G89" s="67">
        <v>2008</v>
      </c>
      <c r="H89" s="66">
        <v>2008</v>
      </c>
      <c r="I89" s="68" t="s">
        <v>59</v>
      </c>
      <c r="J89" s="67" t="s">
        <v>60</v>
      </c>
      <c r="K89" s="66" t="s">
        <v>59</v>
      </c>
      <c r="L89" s="67" t="s">
        <v>60</v>
      </c>
      <c r="M89" s="66" t="s">
        <v>59</v>
      </c>
      <c r="N89" s="67" t="s">
        <v>60</v>
      </c>
      <c r="O89" s="159" t="s">
        <v>59</v>
      </c>
      <c r="P89" s="67" t="s">
        <v>60</v>
      </c>
      <c r="Q89" s="68" t="s">
        <v>59</v>
      </c>
      <c r="R89" s="67" t="s">
        <v>60</v>
      </c>
      <c r="S89" s="66" t="s">
        <v>59</v>
      </c>
      <c r="T89" s="67" t="s">
        <v>60</v>
      </c>
      <c r="U89" s="66" t="s">
        <v>59</v>
      </c>
      <c r="V89" s="67" t="s">
        <v>60</v>
      </c>
      <c r="W89" s="66" t="s">
        <v>59</v>
      </c>
      <c r="X89" s="67" t="s">
        <v>60</v>
      </c>
    </row>
    <row r="90" spans="1:24" ht="15.75" customHeight="1" thickBot="1">
      <c r="A90" s="334"/>
      <c r="B90" s="334"/>
      <c r="C90" s="334"/>
      <c r="D90" s="335"/>
      <c r="E90" s="65" t="s">
        <v>61</v>
      </c>
      <c r="F90" s="65"/>
      <c r="G90" s="65"/>
      <c r="H90" s="65" t="s">
        <v>61</v>
      </c>
      <c r="I90" s="65"/>
      <c r="J90" s="65"/>
      <c r="K90" s="65" t="s">
        <v>61</v>
      </c>
      <c r="L90" s="65" t="s">
        <v>61</v>
      </c>
      <c r="M90" s="65" t="s">
        <v>61</v>
      </c>
      <c r="N90" s="65" t="s">
        <v>61</v>
      </c>
      <c r="O90" s="158" t="s">
        <v>61</v>
      </c>
      <c r="P90" s="65" t="s">
        <v>61</v>
      </c>
      <c r="Q90" s="65"/>
      <c r="R90" s="65"/>
      <c r="S90" s="65" t="s">
        <v>61</v>
      </c>
      <c r="T90" s="65" t="s">
        <v>61</v>
      </c>
      <c r="U90" s="65" t="s">
        <v>61</v>
      </c>
      <c r="V90" s="65" t="s">
        <v>61</v>
      </c>
      <c r="W90" s="65" t="s">
        <v>61</v>
      </c>
      <c r="X90" s="65" t="s">
        <v>61</v>
      </c>
    </row>
    <row r="91" spans="1:24" ht="12.75">
      <c r="A91" s="69"/>
      <c r="B91" s="337" t="s">
        <v>179</v>
      </c>
      <c r="C91" s="338"/>
      <c r="D91" s="339"/>
      <c r="E91" s="72" t="s">
        <v>61</v>
      </c>
      <c r="F91" s="72"/>
      <c r="G91" s="72"/>
      <c r="H91" s="72" t="s">
        <v>61</v>
      </c>
      <c r="I91" s="72">
        <f>SUM(I92+I110)</f>
        <v>56087</v>
      </c>
      <c r="J91" s="72">
        <f>J92</f>
        <v>41775</v>
      </c>
      <c r="K91" s="72">
        <f>K92</f>
        <v>60980</v>
      </c>
      <c r="L91" s="72">
        <f>L92</f>
        <v>109518</v>
      </c>
      <c r="M91" s="72">
        <f>M92</f>
        <v>41460</v>
      </c>
      <c r="N91" s="72">
        <f aca="true" t="shared" si="34" ref="N91:X91">N92</f>
        <v>0</v>
      </c>
      <c r="O91" s="72" t="e">
        <f t="shared" si="34"/>
        <v>#REF!</v>
      </c>
      <c r="P91" s="72" t="e">
        <f t="shared" si="34"/>
        <v>#REF!</v>
      </c>
      <c r="Q91" s="72">
        <f t="shared" si="34"/>
        <v>45869</v>
      </c>
      <c r="R91" s="72">
        <f t="shared" si="34"/>
        <v>0</v>
      </c>
      <c r="S91" s="72">
        <f t="shared" si="34"/>
        <v>42690</v>
      </c>
      <c r="T91" s="72">
        <f t="shared" si="34"/>
        <v>0</v>
      </c>
      <c r="U91" s="72">
        <f t="shared" si="34"/>
        <v>42270</v>
      </c>
      <c r="V91" s="72">
        <f t="shared" si="34"/>
        <v>0</v>
      </c>
      <c r="W91" s="72">
        <f t="shared" si="34"/>
        <v>41480</v>
      </c>
      <c r="X91" s="72">
        <f t="shared" si="34"/>
        <v>0</v>
      </c>
    </row>
    <row r="92" spans="1:24" ht="14.25">
      <c r="A92" s="193" t="s">
        <v>108</v>
      </c>
      <c r="B92" s="194" t="s">
        <v>66</v>
      </c>
      <c r="C92" s="194"/>
      <c r="D92" s="195"/>
      <c r="E92" s="196" t="e">
        <f>E93+E110</f>
        <v>#REF!</v>
      </c>
      <c r="F92" s="196" t="e">
        <f>F93+F110</f>
        <v>#REF!</v>
      </c>
      <c r="G92" s="196" t="e">
        <f>G93+G110</f>
        <v>#REF!</v>
      </c>
      <c r="H92" s="196" t="e">
        <f>H93+H110</f>
        <v>#REF!</v>
      </c>
      <c r="I92" s="196">
        <f aca="true" t="shared" si="35" ref="I92:X92">SUM(I93+I110)</f>
        <v>56087</v>
      </c>
      <c r="J92" s="196">
        <f t="shared" si="35"/>
        <v>41775</v>
      </c>
      <c r="K92" s="196">
        <f t="shared" si="35"/>
        <v>60980</v>
      </c>
      <c r="L92" s="196">
        <f t="shared" si="35"/>
        <v>109518</v>
      </c>
      <c r="M92" s="196">
        <f t="shared" si="35"/>
        <v>41460</v>
      </c>
      <c r="N92" s="196">
        <f t="shared" si="35"/>
        <v>0</v>
      </c>
      <c r="O92" s="196" t="e">
        <f t="shared" si="35"/>
        <v>#REF!</v>
      </c>
      <c r="P92" s="196" t="e">
        <f t="shared" si="35"/>
        <v>#REF!</v>
      </c>
      <c r="Q92" s="196">
        <f t="shared" si="35"/>
        <v>45869</v>
      </c>
      <c r="R92" s="196">
        <f t="shared" si="35"/>
        <v>0</v>
      </c>
      <c r="S92" s="196">
        <f t="shared" si="35"/>
        <v>42690</v>
      </c>
      <c r="T92" s="196">
        <f t="shared" si="35"/>
        <v>0</v>
      </c>
      <c r="U92" s="196">
        <f t="shared" si="35"/>
        <v>42270</v>
      </c>
      <c r="V92" s="196">
        <f t="shared" si="35"/>
        <v>0</v>
      </c>
      <c r="W92" s="196">
        <f t="shared" si="35"/>
        <v>41480</v>
      </c>
      <c r="X92" s="196">
        <f t="shared" si="35"/>
        <v>0</v>
      </c>
    </row>
    <row r="93" spans="1:24" ht="14.25">
      <c r="A93" s="203"/>
      <c r="B93" s="203"/>
      <c r="C93" s="204" t="s">
        <v>76</v>
      </c>
      <c r="D93" s="205" t="s">
        <v>66</v>
      </c>
      <c r="E93" s="206">
        <f>SUM(E95:E101)</f>
        <v>748.4896766912302</v>
      </c>
      <c r="F93" s="205">
        <f>SUM(F95:F101)</f>
        <v>22549</v>
      </c>
      <c r="G93" s="207">
        <f>SUM(G95:G101)</f>
        <v>764.2567881564097</v>
      </c>
      <c r="H93" s="207">
        <f>SUM(H95:H101)</f>
        <v>23024</v>
      </c>
      <c r="I93" s="208">
        <f aca="true" t="shared" si="36" ref="I93:R93">SUM(I94:I105)</f>
        <v>56087</v>
      </c>
      <c r="J93" s="208">
        <f>SUM(J94:J109)</f>
        <v>41775</v>
      </c>
      <c r="K93" s="208">
        <f>SUM(K94:K109)</f>
        <v>59942</v>
      </c>
      <c r="L93" s="208">
        <f>SUM(L94:L109)</f>
        <v>109518</v>
      </c>
      <c r="M93" s="208">
        <f t="shared" si="36"/>
        <v>41260</v>
      </c>
      <c r="N93" s="208">
        <f t="shared" si="36"/>
        <v>0</v>
      </c>
      <c r="O93" s="208" t="e">
        <f t="shared" si="36"/>
        <v>#REF!</v>
      </c>
      <c r="P93" s="208" t="e">
        <f t="shared" si="36"/>
        <v>#REF!</v>
      </c>
      <c r="Q93" s="208">
        <f t="shared" si="36"/>
        <v>45869</v>
      </c>
      <c r="R93" s="208">
        <f t="shared" si="36"/>
        <v>0</v>
      </c>
      <c r="S93" s="208">
        <f aca="true" t="shared" si="37" ref="S93:X93">SUM(S94:S105)</f>
        <v>41170</v>
      </c>
      <c r="T93" s="208">
        <f t="shared" si="37"/>
        <v>0</v>
      </c>
      <c r="U93" s="208">
        <f t="shared" si="37"/>
        <v>42050</v>
      </c>
      <c r="V93" s="208">
        <f t="shared" si="37"/>
        <v>0</v>
      </c>
      <c r="W93" s="208">
        <f t="shared" si="37"/>
        <v>41260</v>
      </c>
      <c r="X93" s="208">
        <f t="shared" si="37"/>
        <v>0</v>
      </c>
    </row>
    <row r="94" spans="1:24" ht="14.25">
      <c r="A94" s="203"/>
      <c r="B94" s="203"/>
      <c r="C94" s="213">
        <v>610</v>
      </c>
      <c r="D94" s="209" t="s">
        <v>183</v>
      </c>
      <c r="E94" s="210"/>
      <c r="F94" s="209"/>
      <c r="G94" s="211"/>
      <c r="H94" s="211"/>
      <c r="I94" s="211">
        <v>22661</v>
      </c>
      <c r="J94" s="211"/>
      <c r="K94" s="212">
        <v>28091</v>
      </c>
      <c r="L94" s="211"/>
      <c r="M94" s="211">
        <v>23700</v>
      </c>
      <c r="N94" s="211"/>
      <c r="O94" s="211"/>
      <c r="P94" s="211"/>
      <c r="Q94" s="211">
        <v>22581</v>
      </c>
      <c r="R94" s="211"/>
      <c r="S94" s="212">
        <v>23000</v>
      </c>
      <c r="T94" s="211"/>
      <c r="U94" s="212">
        <v>23800</v>
      </c>
      <c r="V94" s="211"/>
      <c r="W94" s="212">
        <v>23900</v>
      </c>
      <c r="X94" s="211"/>
    </row>
    <row r="95" spans="1:24" ht="12.75">
      <c r="A95" s="114"/>
      <c r="B95" s="197"/>
      <c r="C95" s="197">
        <v>620</v>
      </c>
      <c r="D95" s="197" t="s">
        <v>184</v>
      </c>
      <c r="E95" s="199">
        <f>F95/30.126</f>
        <v>733.7847706300206</v>
      </c>
      <c r="F95" s="197">
        <v>22106</v>
      </c>
      <c r="G95" s="200">
        <f>H95/30.126</f>
        <v>753.3359888468432</v>
      </c>
      <c r="H95" s="197">
        <v>22695</v>
      </c>
      <c r="I95" s="198">
        <v>7277</v>
      </c>
      <c r="J95" s="197"/>
      <c r="K95" s="197">
        <v>7242</v>
      </c>
      <c r="L95" s="197"/>
      <c r="M95" s="197">
        <v>8350</v>
      </c>
      <c r="N95" s="201"/>
      <c r="O95" s="202">
        <v>2420</v>
      </c>
      <c r="P95" s="153">
        <v>0</v>
      </c>
      <c r="Q95" s="197">
        <v>6785</v>
      </c>
      <c r="R95" s="197"/>
      <c r="S95" s="197">
        <v>8100</v>
      </c>
      <c r="T95" s="197"/>
      <c r="U95" s="197">
        <v>8100</v>
      </c>
      <c r="V95" s="197"/>
      <c r="W95" s="197">
        <v>8300</v>
      </c>
      <c r="X95" s="197"/>
    </row>
    <row r="96" spans="1:24" ht="14.25" customHeight="1">
      <c r="A96" s="85"/>
      <c r="B96" s="122"/>
      <c r="C96" s="122">
        <v>631</v>
      </c>
      <c r="D96" s="160" t="s">
        <v>110</v>
      </c>
      <c r="E96" s="161">
        <f>F96/30.126</f>
        <v>14.704906061209586</v>
      </c>
      <c r="F96" s="122">
        <v>443</v>
      </c>
      <c r="G96" s="162">
        <f>H96/30.126</f>
        <v>10.920799309566487</v>
      </c>
      <c r="H96" s="122">
        <v>329</v>
      </c>
      <c r="I96" s="160">
        <v>41</v>
      </c>
      <c r="J96" s="122"/>
      <c r="K96" s="122"/>
      <c r="L96" s="122"/>
      <c r="M96" s="122">
        <v>150</v>
      </c>
      <c r="N96" s="163"/>
      <c r="O96" s="86">
        <v>130</v>
      </c>
      <c r="P96" s="122">
        <v>0</v>
      </c>
      <c r="Q96" s="122">
        <v>13</v>
      </c>
      <c r="R96" s="122"/>
      <c r="S96" s="122">
        <v>100</v>
      </c>
      <c r="T96" s="122"/>
      <c r="U96" s="122">
        <v>100</v>
      </c>
      <c r="V96" s="122"/>
      <c r="W96" s="122">
        <v>100</v>
      </c>
      <c r="X96" s="122"/>
    </row>
    <row r="97" spans="1:24" ht="14.25" customHeight="1">
      <c r="A97" s="85"/>
      <c r="B97" s="122"/>
      <c r="C97" s="122">
        <v>632</v>
      </c>
      <c r="D97" s="122" t="s">
        <v>185</v>
      </c>
      <c r="E97" s="161"/>
      <c r="F97" s="122"/>
      <c r="G97" s="162"/>
      <c r="H97" s="122"/>
      <c r="I97" s="160">
        <v>7082</v>
      </c>
      <c r="J97" s="160"/>
      <c r="K97" s="160">
        <v>9852</v>
      </c>
      <c r="L97" s="160"/>
      <c r="M97" s="160">
        <v>3690</v>
      </c>
      <c r="N97" s="160"/>
      <c r="O97" s="160" t="e">
        <f>SUM(#REF!)</f>
        <v>#REF!</v>
      </c>
      <c r="P97" s="160" t="e">
        <f>SUM(#REF!)</f>
        <v>#REF!</v>
      </c>
      <c r="Q97" s="160">
        <v>9023</v>
      </c>
      <c r="R97" s="160"/>
      <c r="S97" s="160">
        <v>4350</v>
      </c>
      <c r="T97" s="160"/>
      <c r="U97" s="160">
        <v>4350</v>
      </c>
      <c r="V97" s="160"/>
      <c r="W97" s="160">
        <v>4350</v>
      </c>
      <c r="X97" s="160"/>
    </row>
    <row r="98" spans="1:24" ht="14.25" customHeight="1">
      <c r="A98" s="85"/>
      <c r="B98" s="122"/>
      <c r="C98" s="122">
        <v>633</v>
      </c>
      <c r="D98" s="122" t="s">
        <v>186</v>
      </c>
      <c r="E98" s="161"/>
      <c r="F98" s="122"/>
      <c r="G98" s="162"/>
      <c r="H98" s="122"/>
      <c r="I98" s="160">
        <v>7222</v>
      </c>
      <c r="J98" s="160"/>
      <c r="K98" s="160">
        <v>5094</v>
      </c>
      <c r="L98" s="160"/>
      <c r="M98" s="160">
        <v>1580</v>
      </c>
      <c r="N98" s="160"/>
      <c r="O98" s="160" t="e">
        <f>SUM(#REF!)</f>
        <v>#REF!</v>
      </c>
      <c r="P98" s="160" t="e">
        <f>SUM(#REF!)</f>
        <v>#REF!</v>
      </c>
      <c r="Q98" s="160">
        <v>1611</v>
      </c>
      <c r="R98" s="160"/>
      <c r="S98" s="160">
        <v>1430</v>
      </c>
      <c r="T98" s="160"/>
      <c r="U98" s="160">
        <v>1630</v>
      </c>
      <c r="V98" s="160"/>
      <c r="W98" s="160">
        <v>530</v>
      </c>
      <c r="X98" s="160"/>
    </row>
    <row r="99" spans="1:24" ht="14.25" customHeight="1">
      <c r="A99" s="85"/>
      <c r="B99" s="122"/>
      <c r="C99" s="122">
        <v>634</v>
      </c>
      <c r="D99" s="122" t="s">
        <v>187</v>
      </c>
      <c r="E99" s="161"/>
      <c r="F99" s="122"/>
      <c r="G99" s="162"/>
      <c r="H99" s="122"/>
      <c r="I99" s="160">
        <v>258</v>
      </c>
      <c r="J99" s="160"/>
      <c r="K99" s="160">
        <v>294</v>
      </c>
      <c r="L99" s="160"/>
      <c r="M99" s="160"/>
      <c r="N99" s="282"/>
      <c r="O99" s="142"/>
      <c r="P99" s="160"/>
      <c r="Q99" s="160"/>
      <c r="R99" s="160"/>
      <c r="S99" s="160"/>
      <c r="T99" s="160"/>
      <c r="U99" s="160"/>
      <c r="V99" s="160"/>
      <c r="W99" s="160"/>
      <c r="X99" s="160"/>
    </row>
    <row r="100" spans="1:24" ht="14.25" customHeight="1">
      <c r="A100" s="85"/>
      <c r="B100" s="122"/>
      <c r="C100" s="122">
        <v>635</v>
      </c>
      <c r="D100" s="122" t="s">
        <v>188</v>
      </c>
      <c r="E100" s="161"/>
      <c r="F100" s="122"/>
      <c r="G100" s="162"/>
      <c r="H100" s="122"/>
      <c r="I100" s="160">
        <v>182</v>
      </c>
      <c r="J100" s="160"/>
      <c r="K100" s="160">
        <v>737</v>
      </c>
      <c r="L100" s="160"/>
      <c r="M100" s="160">
        <v>40</v>
      </c>
      <c r="N100" s="282"/>
      <c r="O100" s="142"/>
      <c r="P100" s="160"/>
      <c r="Q100" s="160">
        <v>82</v>
      </c>
      <c r="R100" s="160"/>
      <c r="S100" s="160">
        <v>90</v>
      </c>
      <c r="T100" s="160"/>
      <c r="U100" s="160">
        <v>90</v>
      </c>
      <c r="V100" s="160"/>
      <c r="W100" s="160">
        <v>100</v>
      </c>
      <c r="X100" s="160"/>
    </row>
    <row r="101" spans="1:24" ht="14.25" customHeight="1">
      <c r="A101" s="85"/>
      <c r="B101" s="122"/>
      <c r="C101" s="122">
        <v>637</v>
      </c>
      <c r="D101" s="122" t="s">
        <v>182</v>
      </c>
      <c r="E101" s="161"/>
      <c r="F101" s="122"/>
      <c r="G101" s="162"/>
      <c r="H101" s="122"/>
      <c r="I101" s="160">
        <v>10443</v>
      </c>
      <c r="J101" s="160"/>
      <c r="K101" s="160">
        <v>8153</v>
      </c>
      <c r="L101" s="160"/>
      <c r="M101" s="160">
        <v>3750</v>
      </c>
      <c r="N101" s="160"/>
      <c r="O101" s="160" t="e">
        <f>SUM(#REF!)</f>
        <v>#REF!</v>
      </c>
      <c r="P101" s="160" t="e">
        <f>SUM(#REF!)</f>
        <v>#REF!</v>
      </c>
      <c r="Q101" s="160">
        <v>5337</v>
      </c>
      <c r="R101" s="160"/>
      <c r="S101" s="160">
        <v>4100</v>
      </c>
      <c r="T101" s="160"/>
      <c r="U101" s="160">
        <v>3980</v>
      </c>
      <c r="V101" s="160"/>
      <c r="W101" s="160">
        <v>3980</v>
      </c>
      <c r="X101" s="160"/>
    </row>
    <row r="102" spans="1:24" ht="14.25" customHeight="1">
      <c r="A102" s="85"/>
      <c r="B102" s="122"/>
      <c r="C102" s="122">
        <v>642</v>
      </c>
      <c r="D102" s="122" t="s">
        <v>189</v>
      </c>
      <c r="E102" s="161"/>
      <c r="F102" s="122"/>
      <c r="G102" s="162"/>
      <c r="H102" s="122"/>
      <c r="I102" s="160">
        <v>921</v>
      </c>
      <c r="J102" s="160"/>
      <c r="K102" s="160">
        <v>479</v>
      </c>
      <c r="L102" s="160"/>
      <c r="M102" s="160"/>
      <c r="N102" s="282"/>
      <c r="O102" s="142"/>
      <c r="P102" s="160"/>
      <c r="Q102" s="160">
        <v>437</v>
      </c>
      <c r="R102" s="160"/>
      <c r="S102" s="160"/>
      <c r="T102" s="160"/>
      <c r="U102" s="160"/>
      <c r="V102" s="160"/>
      <c r="W102" s="160"/>
      <c r="X102" s="160"/>
    </row>
    <row r="103" spans="1:24" ht="14.25" hidden="1">
      <c r="A103" s="273"/>
      <c r="B103" s="274"/>
      <c r="C103" s="275" t="s">
        <v>148</v>
      </c>
      <c r="D103" s="276" t="s">
        <v>151</v>
      </c>
      <c r="E103" s="277"/>
      <c r="F103" s="276"/>
      <c r="G103" s="278"/>
      <c r="H103" s="278"/>
      <c r="I103" s="278"/>
      <c r="J103" s="278"/>
      <c r="K103" s="279"/>
      <c r="L103" s="278"/>
      <c r="M103" s="278"/>
      <c r="N103" s="280"/>
      <c r="O103" s="281"/>
      <c r="P103" s="278"/>
      <c r="Q103" s="278"/>
      <c r="R103" s="278"/>
      <c r="S103" s="279"/>
      <c r="T103" s="278"/>
      <c r="U103" s="279"/>
      <c r="V103" s="278"/>
      <c r="W103" s="279"/>
      <c r="X103" s="278"/>
    </row>
    <row r="104" spans="1:24" ht="14.25" hidden="1">
      <c r="A104" s="273"/>
      <c r="B104" s="274"/>
      <c r="C104" s="275" t="s">
        <v>149</v>
      </c>
      <c r="D104" s="276" t="s">
        <v>134</v>
      </c>
      <c r="E104" s="277"/>
      <c r="F104" s="276"/>
      <c r="G104" s="278"/>
      <c r="H104" s="278"/>
      <c r="I104" s="278"/>
      <c r="J104" s="278"/>
      <c r="K104" s="279"/>
      <c r="L104" s="278"/>
      <c r="M104" s="278"/>
      <c r="N104" s="280"/>
      <c r="O104" s="281"/>
      <c r="P104" s="278"/>
      <c r="Q104" s="278"/>
      <c r="R104" s="278"/>
      <c r="S104" s="279"/>
      <c r="T104" s="278"/>
      <c r="U104" s="279"/>
      <c r="V104" s="278"/>
      <c r="W104" s="279"/>
      <c r="X104" s="278"/>
    </row>
    <row r="105" spans="1:24" ht="14.25" hidden="1">
      <c r="A105" s="273"/>
      <c r="B105" s="274"/>
      <c r="C105" s="275" t="s">
        <v>150</v>
      </c>
      <c r="D105" s="276" t="s">
        <v>135</v>
      </c>
      <c r="E105" s="277"/>
      <c r="F105" s="276"/>
      <c r="G105" s="278"/>
      <c r="H105" s="278"/>
      <c r="I105" s="278"/>
      <c r="J105" s="278"/>
      <c r="K105" s="279"/>
      <c r="L105" s="278"/>
      <c r="M105" s="278"/>
      <c r="N105" s="280"/>
      <c r="O105" s="281"/>
      <c r="P105" s="278"/>
      <c r="Q105" s="278"/>
      <c r="R105" s="278"/>
      <c r="S105" s="279"/>
      <c r="T105" s="278"/>
      <c r="U105" s="279"/>
      <c r="V105" s="278"/>
      <c r="W105" s="279"/>
      <c r="X105" s="278"/>
    </row>
    <row r="106" spans="1:24" ht="12.75">
      <c r="A106" s="165"/>
      <c r="B106" s="160"/>
      <c r="C106" s="122">
        <v>713</v>
      </c>
      <c r="D106" s="122" t="s">
        <v>139</v>
      </c>
      <c r="E106" s="161"/>
      <c r="F106" s="122"/>
      <c r="G106" s="162"/>
      <c r="H106" s="122"/>
      <c r="I106" s="160"/>
      <c r="J106" s="122"/>
      <c r="K106" s="122"/>
      <c r="L106" s="122">
        <v>1515</v>
      </c>
      <c r="M106" s="122"/>
      <c r="N106" s="163"/>
      <c r="O106" s="86"/>
      <c r="P106" s="122"/>
      <c r="Q106" s="160"/>
      <c r="R106" s="122"/>
      <c r="S106" s="122"/>
      <c r="T106" s="122"/>
      <c r="U106" s="122"/>
      <c r="V106" s="122"/>
      <c r="W106" s="122"/>
      <c r="X106" s="122"/>
    </row>
    <row r="107" spans="1:24" ht="12.75">
      <c r="A107" s="165"/>
      <c r="B107" s="160"/>
      <c r="C107" s="122">
        <v>716</v>
      </c>
      <c r="D107" s="122" t="s">
        <v>136</v>
      </c>
      <c r="E107" s="161"/>
      <c r="F107" s="122"/>
      <c r="G107" s="162"/>
      <c r="H107" s="122"/>
      <c r="I107" s="160"/>
      <c r="J107" s="122">
        <v>2000</v>
      </c>
      <c r="K107" s="122"/>
      <c r="L107" s="122">
        <v>6155</v>
      </c>
      <c r="M107" s="122"/>
      <c r="N107" s="163"/>
      <c r="O107" s="86"/>
      <c r="P107" s="122"/>
      <c r="Q107" s="160"/>
      <c r="R107" s="122"/>
      <c r="S107" s="122"/>
      <c r="T107" s="122"/>
      <c r="U107" s="122"/>
      <c r="V107" s="122"/>
      <c r="W107" s="122"/>
      <c r="X107" s="122"/>
    </row>
    <row r="108" spans="1:24" ht="12.75">
      <c r="A108" s="165"/>
      <c r="B108" s="160"/>
      <c r="C108" s="122">
        <v>717</v>
      </c>
      <c r="D108" s="122" t="s">
        <v>137</v>
      </c>
      <c r="E108" s="161"/>
      <c r="F108" s="122"/>
      <c r="G108" s="162"/>
      <c r="H108" s="122"/>
      <c r="I108" s="160"/>
      <c r="J108" s="122">
        <v>39775</v>
      </c>
      <c r="K108" s="122" t="s">
        <v>109</v>
      </c>
      <c r="L108" s="122">
        <v>100056</v>
      </c>
      <c r="M108" s="122"/>
      <c r="N108" s="163"/>
      <c r="O108" s="86"/>
      <c r="P108" s="122"/>
      <c r="Q108" s="160"/>
      <c r="R108" s="122"/>
      <c r="S108" s="122"/>
      <c r="T108" s="122"/>
      <c r="U108" s="122"/>
      <c r="V108" s="122"/>
      <c r="W108" s="122"/>
      <c r="X108" s="122"/>
    </row>
    <row r="109" spans="1:24" ht="12.75">
      <c r="A109" s="165"/>
      <c r="B109" s="160"/>
      <c r="C109" s="122">
        <v>723</v>
      </c>
      <c r="D109" s="122" t="s">
        <v>140</v>
      </c>
      <c r="E109" s="161"/>
      <c r="F109" s="122"/>
      <c r="G109" s="162"/>
      <c r="H109" s="122"/>
      <c r="I109" s="160"/>
      <c r="J109" s="122"/>
      <c r="K109" s="122"/>
      <c r="L109" s="122">
        <v>1792</v>
      </c>
      <c r="M109" s="122"/>
      <c r="N109" s="163"/>
      <c r="O109" s="86"/>
      <c r="P109" s="122"/>
      <c r="Q109" s="160"/>
      <c r="R109" s="122"/>
      <c r="S109" s="122"/>
      <c r="T109" s="122"/>
      <c r="U109" s="122"/>
      <c r="V109" s="122"/>
      <c r="W109" s="122"/>
      <c r="X109" s="122"/>
    </row>
    <row r="110" spans="1:24" ht="14.25">
      <c r="A110" s="203"/>
      <c r="B110" s="203"/>
      <c r="C110" s="204" t="s">
        <v>73</v>
      </c>
      <c r="D110" s="205" t="s">
        <v>191</v>
      </c>
      <c r="E110" s="206" t="e">
        <f>SUM(E112:E123)</f>
        <v>#REF!</v>
      </c>
      <c r="F110" s="205" t="e">
        <f>SUM(F112:F123)</f>
        <v>#REF!</v>
      </c>
      <c r="G110" s="207" t="e">
        <f>SUM(G112:G123)</f>
        <v>#REF!</v>
      </c>
      <c r="H110" s="207" t="e">
        <f>SUM(H112:H123)</f>
        <v>#REF!</v>
      </c>
      <c r="I110" s="208">
        <f>SUM(I111:I114)</f>
        <v>0</v>
      </c>
      <c r="J110" s="208">
        <f aca="true" t="shared" si="38" ref="J110:X110">SUM(J111:J114)</f>
        <v>0</v>
      </c>
      <c r="K110" s="208">
        <f t="shared" si="38"/>
        <v>1038</v>
      </c>
      <c r="L110" s="208">
        <f t="shared" si="38"/>
        <v>0</v>
      </c>
      <c r="M110" s="208">
        <f t="shared" si="38"/>
        <v>200</v>
      </c>
      <c r="N110" s="208">
        <f t="shared" si="38"/>
        <v>0</v>
      </c>
      <c r="O110" s="208">
        <f t="shared" si="38"/>
        <v>0</v>
      </c>
      <c r="P110" s="208">
        <f t="shared" si="38"/>
        <v>0</v>
      </c>
      <c r="Q110" s="208">
        <f t="shared" si="38"/>
        <v>0</v>
      </c>
      <c r="R110" s="208">
        <f t="shared" si="38"/>
        <v>0</v>
      </c>
      <c r="S110" s="208">
        <f t="shared" si="38"/>
        <v>1520</v>
      </c>
      <c r="T110" s="208">
        <f t="shared" si="38"/>
        <v>0</v>
      </c>
      <c r="U110" s="208">
        <f t="shared" si="38"/>
        <v>220</v>
      </c>
      <c r="V110" s="208">
        <f t="shared" si="38"/>
        <v>0</v>
      </c>
      <c r="W110" s="208">
        <f t="shared" si="38"/>
        <v>220</v>
      </c>
      <c r="X110" s="208">
        <f t="shared" si="38"/>
        <v>0</v>
      </c>
    </row>
    <row r="111" spans="1:24" s="271" customFormat="1" ht="13.5" thickBot="1">
      <c r="A111" s="266"/>
      <c r="B111" s="265"/>
      <c r="C111" s="265">
        <v>637</v>
      </c>
      <c r="D111" s="265" t="s">
        <v>182</v>
      </c>
      <c r="E111" s="267"/>
      <c r="F111" s="265"/>
      <c r="G111" s="267"/>
      <c r="H111" s="265"/>
      <c r="I111" s="265"/>
      <c r="J111" s="265"/>
      <c r="K111" s="265"/>
      <c r="L111" s="265"/>
      <c r="M111" s="265">
        <v>200</v>
      </c>
      <c r="N111" s="268"/>
      <c r="O111" s="269"/>
      <c r="P111" s="270"/>
      <c r="Q111" s="265"/>
      <c r="R111" s="265"/>
      <c r="S111" s="265">
        <v>220</v>
      </c>
      <c r="T111" s="265"/>
      <c r="U111" s="265">
        <v>220</v>
      </c>
      <c r="V111" s="265"/>
      <c r="W111" s="265">
        <v>220</v>
      </c>
      <c r="X111" s="265"/>
    </row>
    <row r="112" spans="2:24" ht="12.75" customHeight="1" hidden="1">
      <c r="B112" s="214"/>
      <c r="C112" s="214"/>
      <c r="D112" s="214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4"/>
      <c r="R112" s="214"/>
      <c r="S112" s="214"/>
      <c r="T112" s="214"/>
      <c r="U112" s="214"/>
      <c r="V112" s="214"/>
      <c r="W112" s="214"/>
      <c r="X112" s="214"/>
    </row>
    <row r="113" spans="2:24" ht="12.75" customHeight="1" hidden="1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</row>
    <row r="114" spans="1:24" ht="12.75">
      <c r="A114" s="165"/>
      <c r="B114" s="160"/>
      <c r="C114" s="122">
        <v>651</v>
      </c>
      <c r="D114" s="122" t="s">
        <v>190</v>
      </c>
      <c r="E114" s="161"/>
      <c r="F114" s="122"/>
      <c r="G114" s="162"/>
      <c r="H114" s="122"/>
      <c r="I114" s="160"/>
      <c r="J114" s="122"/>
      <c r="K114" s="122">
        <v>1038</v>
      </c>
      <c r="L114" s="122"/>
      <c r="M114" s="122"/>
      <c r="N114" s="163"/>
      <c r="O114" s="86"/>
      <c r="P114" s="122"/>
      <c r="Q114" s="160"/>
      <c r="R114" s="122"/>
      <c r="S114" s="122">
        <v>1300</v>
      </c>
      <c r="T114" s="122"/>
      <c r="U114" s="122">
        <v>0</v>
      </c>
      <c r="V114" s="122"/>
      <c r="W114" s="122"/>
      <c r="X114" s="122"/>
    </row>
    <row r="117" spans="1:17" ht="18.75" thickBot="1">
      <c r="A117" s="340" t="s">
        <v>180</v>
      </c>
      <c r="B117" s="340"/>
      <c r="C117" s="340"/>
      <c r="D117" s="340"/>
      <c r="E117" s="340"/>
      <c r="F117" s="340"/>
      <c r="G117" s="340"/>
      <c r="H117" s="340"/>
      <c r="I117" s="340"/>
      <c r="J117" s="340"/>
      <c r="K117" s="340"/>
      <c r="L117" s="340"/>
      <c r="M117" s="340"/>
      <c r="N117" s="340"/>
      <c r="Q117" s="60"/>
    </row>
    <row r="118" spans="1:24" ht="46.5" customHeight="1" thickBot="1">
      <c r="A118" s="334" t="s">
        <v>51</v>
      </c>
      <c r="B118" s="334" t="s">
        <v>52</v>
      </c>
      <c r="C118" s="334" t="s">
        <v>53</v>
      </c>
      <c r="D118" s="335" t="s">
        <v>54</v>
      </c>
      <c r="E118" s="63" t="s">
        <v>55</v>
      </c>
      <c r="F118" s="64"/>
      <c r="G118" s="64"/>
      <c r="H118" s="63" t="s">
        <v>78</v>
      </c>
      <c r="I118" s="332" t="s">
        <v>132</v>
      </c>
      <c r="J118" s="333"/>
      <c r="K118" s="332" t="s">
        <v>133</v>
      </c>
      <c r="L118" s="333"/>
      <c r="M118" s="332" t="s">
        <v>113</v>
      </c>
      <c r="N118" s="333"/>
      <c r="O118" s="331" t="s">
        <v>56</v>
      </c>
      <c r="P118" s="330"/>
      <c r="Q118" s="332" t="s">
        <v>114</v>
      </c>
      <c r="R118" s="333"/>
      <c r="S118" s="331" t="s">
        <v>57</v>
      </c>
      <c r="T118" s="330"/>
      <c r="U118" s="329" t="s">
        <v>58</v>
      </c>
      <c r="V118" s="330"/>
      <c r="W118" s="329" t="s">
        <v>153</v>
      </c>
      <c r="X118" s="330"/>
    </row>
    <row r="119" spans="1:24" ht="39" thickBot="1">
      <c r="A119" s="334"/>
      <c r="B119" s="334"/>
      <c r="C119" s="334"/>
      <c r="D119" s="335"/>
      <c r="E119" s="66">
        <v>2007</v>
      </c>
      <c r="F119" s="67">
        <v>2007</v>
      </c>
      <c r="G119" s="67">
        <v>2008</v>
      </c>
      <c r="H119" s="66" t="s">
        <v>59</v>
      </c>
      <c r="I119" s="68" t="s">
        <v>59</v>
      </c>
      <c r="J119" s="67" t="s">
        <v>60</v>
      </c>
      <c r="K119" s="66" t="s">
        <v>59</v>
      </c>
      <c r="L119" s="67" t="s">
        <v>60</v>
      </c>
      <c r="M119" s="66" t="s">
        <v>59</v>
      </c>
      <c r="N119" s="67" t="s">
        <v>60</v>
      </c>
      <c r="O119" s="66" t="s">
        <v>59</v>
      </c>
      <c r="P119" s="67" t="s">
        <v>60</v>
      </c>
      <c r="Q119" s="68" t="s">
        <v>59</v>
      </c>
      <c r="R119" s="67" t="s">
        <v>60</v>
      </c>
      <c r="S119" s="66" t="s">
        <v>59</v>
      </c>
      <c r="T119" s="67" t="s">
        <v>60</v>
      </c>
      <c r="U119" s="66" t="s">
        <v>59</v>
      </c>
      <c r="V119" s="67" t="s">
        <v>60</v>
      </c>
      <c r="W119" s="66" t="s">
        <v>59</v>
      </c>
      <c r="X119" s="67" t="s">
        <v>60</v>
      </c>
    </row>
    <row r="120" spans="1:24" ht="13.5" thickBot="1">
      <c r="A120" s="334"/>
      <c r="B120" s="334"/>
      <c r="C120" s="334"/>
      <c r="D120" s="335"/>
      <c r="E120" s="65" t="s">
        <v>61</v>
      </c>
      <c r="F120" s="65"/>
      <c r="G120" s="65"/>
      <c r="H120" s="65" t="s">
        <v>61</v>
      </c>
      <c r="I120" s="65"/>
      <c r="J120" s="65"/>
      <c r="K120" s="65" t="s">
        <v>61</v>
      </c>
      <c r="L120" s="65" t="s">
        <v>61</v>
      </c>
      <c r="M120" s="65" t="s">
        <v>61</v>
      </c>
      <c r="N120" s="65" t="s">
        <v>61</v>
      </c>
      <c r="O120" s="65" t="s">
        <v>61</v>
      </c>
      <c r="P120" s="65" t="s">
        <v>61</v>
      </c>
      <c r="Q120" s="65"/>
      <c r="R120" s="65"/>
      <c r="S120" s="65" t="s">
        <v>61</v>
      </c>
      <c r="T120" s="65" t="s">
        <v>61</v>
      </c>
      <c r="U120" s="65" t="s">
        <v>61</v>
      </c>
      <c r="V120" s="65" t="s">
        <v>61</v>
      </c>
      <c r="W120" s="65" t="s">
        <v>61</v>
      </c>
      <c r="X120" s="65" t="s">
        <v>61</v>
      </c>
    </row>
    <row r="121" spans="1:24" ht="12.75">
      <c r="A121" s="69"/>
      <c r="B121" s="341" t="s">
        <v>181</v>
      </c>
      <c r="C121" s="342"/>
      <c r="D121" s="343"/>
      <c r="E121" s="72" t="e">
        <f>E122+E128+#REF!+#REF!</f>
        <v>#REF!</v>
      </c>
      <c r="F121" s="72" t="e">
        <f>F122+F128+#REF!+#REF!</f>
        <v>#REF!</v>
      </c>
      <c r="G121" s="72" t="e">
        <f>G122+G128+#REF!+#REF!</f>
        <v>#REF!</v>
      </c>
      <c r="H121" s="72" t="e">
        <f>H122+H128+#REF!+#REF!</f>
        <v>#REF!</v>
      </c>
      <c r="I121" s="72">
        <f>I122+I128</f>
        <v>0</v>
      </c>
      <c r="J121" s="72">
        <f>J122+J128</f>
        <v>0</v>
      </c>
      <c r="K121" s="72">
        <v>0</v>
      </c>
      <c r="L121" s="72">
        <f>L122+L128</f>
        <v>0</v>
      </c>
      <c r="M121" s="72">
        <f>SUM(M122+M128)</f>
        <v>0</v>
      </c>
      <c r="N121" s="72">
        <f>N122+N128</f>
        <v>0</v>
      </c>
      <c r="O121" s="72" t="e">
        <f>O122+O128+#REF!+#REF!</f>
        <v>#REF!</v>
      </c>
      <c r="P121" s="72" t="e">
        <f>P122+P128+#REF!+#REF!</f>
        <v>#REF!</v>
      </c>
      <c r="Q121" s="73">
        <f>Q122</f>
        <v>1226</v>
      </c>
      <c r="R121" s="72">
        <f>R122+R128</f>
        <v>58315</v>
      </c>
      <c r="S121" s="72">
        <f>SUM(S122+S128)</f>
        <v>0</v>
      </c>
      <c r="T121" s="72">
        <f>T122+T128</f>
        <v>0</v>
      </c>
      <c r="U121" s="72">
        <f>SUM(U122+U128)</f>
        <v>0</v>
      </c>
      <c r="V121" s="72">
        <f>V122+V128</f>
        <v>400</v>
      </c>
      <c r="W121" s="72">
        <f>SUM(W122+W128)</f>
        <v>0</v>
      </c>
      <c r="X121" s="72">
        <f>X122+X128</f>
        <v>1140</v>
      </c>
    </row>
    <row r="122" spans="1:24" ht="14.25">
      <c r="A122" s="147" t="s">
        <v>143</v>
      </c>
      <c r="B122" s="148" t="s">
        <v>144</v>
      </c>
      <c r="C122" s="149"/>
      <c r="D122" s="150"/>
      <c r="E122" s="151">
        <f aca="true" t="shared" si="39" ref="E122:X122">E123</f>
        <v>0</v>
      </c>
      <c r="F122" s="151">
        <f t="shared" si="39"/>
        <v>0</v>
      </c>
      <c r="G122" s="151">
        <f t="shared" si="39"/>
        <v>0</v>
      </c>
      <c r="H122" s="151">
        <f t="shared" si="39"/>
        <v>0</v>
      </c>
      <c r="I122" s="151">
        <f t="shared" si="39"/>
        <v>0</v>
      </c>
      <c r="J122" s="151">
        <f t="shared" si="39"/>
        <v>0</v>
      </c>
      <c r="K122" s="151">
        <f t="shared" si="39"/>
        <v>0</v>
      </c>
      <c r="L122" s="151">
        <f t="shared" si="39"/>
        <v>0</v>
      </c>
      <c r="M122" s="151">
        <f t="shared" si="39"/>
        <v>0</v>
      </c>
      <c r="N122" s="151">
        <f t="shared" si="39"/>
        <v>0</v>
      </c>
      <c r="O122" s="151">
        <f t="shared" si="39"/>
        <v>0</v>
      </c>
      <c r="P122" s="151">
        <f t="shared" si="39"/>
        <v>0</v>
      </c>
      <c r="Q122" s="151">
        <f t="shared" si="39"/>
        <v>1226</v>
      </c>
      <c r="R122" s="151">
        <f t="shared" si="39"/>
        <v>58315</v>
      </c>
      <c r="S122" s="151">
        <f t="shared" si="39"/>
        <v>0</v>
      </c>
      <c r="T122" s="151">
        <f t="shared" si="39"/>
        <v>0</v>
      </c>
      <c r="U122" s="151">
        <f t="shared" si="39"/>
        <v>0</v>
      </c>
      <c r="V122" s="151">
        <f t="shared" si="39"/>
        <v>400</v>
      </c>
      <c r="W122" s="151">
        <f t="shared" si="39"/>
        <v>0</v>
      </c>
      <c r="X122" s="151">
        <f t="shared" si="39"/>
        <v>1140</v>
      </c>
    </row>
    <row r="123" spans="1:24" ht="14.25">
      <c r="A123" s="78"/>
      <c r="B123" s="79"/>
      <c r="C123" s="152" t="s">
        <v>143</v>
      </c>
      <c r="D123" s="81" t="s">
        <v>96</v>
      </c>
      <c r="E123" s="82">
        <f>SUM(E125:E127)</f>
        <v>0</v>
      </c>
      <c r="F123" s="82">
        <f>SUM(F125:F127)</f>
        <v>0</v>
      </c>
      <c r="G123" s="82">
        <f>SUM(G125:G127)</f>
        <v>0</v>
      </c>
      <c r="H123" s="82">
        <f>SUM(H125:H127)</f>
        <v>0</v>
      </c>
      <c r="I123" s="82">
        <v>0</v>
      </c>
      <c r="J123" s="82">
        <f>SUM(J125:J127)</f>
        <v>0</v>
      </c>
      <c r="K123" s="82">
        <v>0</v>
      </c>
      <c r="L123" s="82">
        <f>SUM(L125:L127)</f>
        <v>0</v>
      </c>
      <c r="M123" s="82">
        <f>SUM(M124)</f>
        <v>0</v>
      </c>
      <c r="N123" s="82">
        <f>SUM(N125:N127)</f>
        <v>0</v>
      </c>
      <c r="O123" s="82">
        <f>SUM(O125:O127)</f>
        <v>0</v>
      </c>
      <c r="P123" s="82">
        <f>SUM(P125:P127)</f>
        <v>0</v>
      </c>
      <c r="Q123" s="82">
        <f>SUM(Q124:Q127)</f>
        <v>1226</v>
      </c>
      <c r="R123" s="82">
        <f>SUM(R125:R127)</f>
        <v>58315</v>
      </c>
      <c r="S123" s="82">
        <f>SUM(S124)</f>
        <v>0</v>
      </c>
      <c r="T123" s="82">
        <f>SUM(T125:T127)</f>
        <v>0</v>
      </c>
      <c r="U123" s="82">
        <f>SUM(U124)</f>
        <v>0</v>
      </c>
      <c r="V123" s="82">
        <f>SUM(V125:V127)</f>
        <v>400</v>
      </c>
      <c r="W123" s="82">
        <f>SUM(W124)</f>
        <v>0</v>
      </c>
      <c r="X123" s="82">
        <f>SUM(X125:X127)</f>
        <v>1140</v>
      </c>
    </row>
    <row r="124" spans="1:24" ht="14.25">
      <c r="A124" s="78"/>
      <c r="B124" s="79"/>
      <c r="C124" s="86">
        <v>630</v>
      </c>
      <c r="D124" s="164" t="s">
        <v>134</v>
      </c>
      <c r="E124" s="188"/>
      <c r="F124" s="188"/>
      <c r="G124" s="188"/>
      <c r="H124" s="188"/>
      <c r="I124" s="188"/>
      <c r="J124" s="188"/>
      <c r="K124" s="188"/>
      <c r="L124" s="188"/>
      <c r="M124" s="188">
        <v>0</v>
      </c>
      <c r="N124" s="188"/>
      <c r="O124" s="188"/>
      <c r="P124" s="188"/>
      <c r="Q124" s="188">
        <v>21</v>
      </c>
      <c r="R124" s="188"/>
      <c r="S124" s="188"/>
      <c r="T124" s="188"/>
      <c r="U124" s="188"/>
      <c r="V124" s="188"/>
      <c r="W124" s="188"/>
      <c r="X124" s="188"/>
    </row>
    <row r="125" spans="1:24" ht="12.75">
      <c r="A125" s="84"/>
      <c r="B125" s="85"/>
      <c r="C125" s="86">
        <v>651</v>
      </c>
      <c r="D125" s="87" t="s">
        <v>138</v>
      </c>
      <c r="E125" s="84"/>
      <c r="F125" s="84"/>
      <c r="G125" s="84"/>
      <c r="H125" s="84"/>
      <c r="I125" s="89">
        <v>0</v>
      </c>
      <c r="J125" s="84"/>
      <c r="K125" s="84">
        <v>0</v>
      </c>
      <c r="L125" s="84"/>
      <c r="M125" s="84" t="s">
        <v>109</v>
      </c>
      <c r="N125" s="84"/>
      <c r="O125" s="84">
        <v>0</v>
      </c>
      <c r="P125" s="84">
        <v>0</v>
      </c>
      <c r="Q125" s="84">
        <v>1205</v>
      </c>
      <c r="R125" s="84" t="s">
        <v>109</v>
      </c>
      <c r="S125" s="84" t="s">
        <v>109</v>
      </c>
      <c r="T125" s="84"/>
      <c r="U125" s="84" t="s">
        <v>109</v>
      </c>
      <c r="V125" s="84"/>
      <c r="W125" s="84" t="s">
        <v>109</v>
      </c>
      <c r="X125" s="84"/>
    </row>
    <row r="126" spans="1:24" ht="12.75">
      <c r="A126" s="84"/>
      <c r="B126" s="85"/>
      <c r="C126" s="86">
        <v>716</v>
      </c>
      <c r="D126" s="87" t="s">
        <v>145</v>
      </c>
      <c r="E126" s="84"/>
      <c r="F126" s="84"/>
      <c r="G126" s="84"/>
      <c r="H126" s="84"/>
      <c r="I126" s="89"/>
      <c r="J126" s="84"/>
      <c r="K126" s="84"/>
      <c r="L126" s="84"/>
      <c r="M126" s="84"/>
      <c r="N126" s="84"/>
      <c r="O126" s="84">
        <v>0</v>
      </c>
      <c r="P126" s="84">
        <v>0</v>
      </c>
      <c r="Q126" s="89"/>
      <c r="R126" s="84">
        <v>4752</v>
      </c>
      <c r="S126" s="84"/>
      <c r="T126" s="84"/>
      <c r="U126" s="84"/>
      <c r="V126" s="84"/>
      <c r="W126" s="84"/>
      <c r="X126" s="84"/>
    </row>
    <row r="127" spans="1:24" ht="12.75">
      <c r="A127" s="84"/>
      <c r="B127" s="85"/>
      <c r="C127" s="86">
        <v>717</v>
      </c>
      <c r="D127" s="87" t="s">
        <v>146</v>
      </c>
      <c r="E127" s="84"/>
      <c r="F127" s="84"/>
      <c r="G127" s="84"/>
      <c r="H127" s="84"/>
      <c r="I127" s="89"/>
      <c r="J127" s="84"/>
      <c r="K127" s="84"/>
      <c r="L127" s="84"/>
      <c r="M127" s="84"/>
      <c r="N127" s="84"/>
      <c r="O127" s="84">
        <v>0</v>
      </c>
      <c r="P127" s="84">
        <v>0</v>
      </c>
      <c r="Q127" s="89"/>
      <c r="R127" s="84">
        <v>53563</v>
      </c>
      <c r="S127" s="84"/>
      <c r="T127" s="84"/>
      <c r="U127" s="84"/>
      <c r="V127" s="84">
        <v>400</v>
      </c>
      <c r="W127" s="84"/>
      <c r="X127" s="84">
        <v>1140</v>
      </c>
    </row>
    <row r="129" ht="13.5" thickBot="1"/>
    <row r="130" spans="1:24" ht="41.25" customHeight="1" thickBot="1">
      <c r="A130" s="191" t="s">
        <v>141</v>
      </c>
      <c r="B130" s="191"/>
      <c r="C130" s="191"/>
      <c r="D130" s="191"/>
      <c r="E130" s="173"/>
      <c r="F130" s="173"/>
      <c r="G130" s="173"/>
      <c r="H130" s="173"/>
      <c r="I130" s="332" t="s">
        <v>132</v>
      </c>
      <c r="J130" s="333"/>
      <c r="K130" s="332" t="s">
        <v>133</v>
      </c>
      <c r="L130" s="333"/>
      <c r="M130" s="332" t="s">
        <v>113</v>
      </c>
      <c r="N130" s="333"/>
      <c r="O130" s="331" t="s">
        <v>56</v>
      </c>
      <c r="P130" s="330"/>
      <c r="Q130" s="332" t="s">
        <v>114</v>
      </c>
      <c r="R130" s="333"/>
      <c r="S130" s="331" t="s">
        <v>57</v>
      </c>
      <c r="T130" s="330"/>
      <c r="U130" s="329" t="s">
        <v>58</v>
      </c>
      <c r="V130" s="330"/>
      <c r="W130" s="329" t="s">
        <v>153</v>
      </c>
      <c r="X130" s="330"/>
    </row>
    <row r="131" spans="1:24" ht="21.75" customHeight="1">
      <c r="A131" s="247"/>
      <c r="B131" s="247"/>
      <c r="C131" s="248">
        <v>821</v>
      </c>
      <c r="D131" s="247" t="s">
        <v>128</v>
      </c>
      <c r="E131" s="247"/>
      <c r="F131" s="247"/>
      <c r="G131" s="247"/>
      <c r="H131" s="247"/>
      <c r="I131" s="247"/>
      <c r="J131" s="247"/>
      <c r="K131" s="247"/>
      <c r="L131" s="247">
        <v>40937</v>
      </c>
      <c r="M131" s="247"/>
      <c r="N131" s="247"/>
      <c r="O131" s="247"/>
      <c r="P131" s="247"/>
      <c r="Q131" s="247"/>
      <c r="R131" s="247">
        <v>40134</v>
      </c>
      <c r="S131" s="247"/>
      <c r="T131" s="247"/>
      <c r="U131" s="247"/>
      <c r="V131" s="247"/>
      <c r="W131" s="247"/>
      <c r="X131" s="247"/>
    </row>
    <row r="132" spans="1:24" ht="12.75">
      <c r="A132" s="173"/>
      <c r="B132" s="173"/>
      <c r="C132" s="173"/>
      <c r="D132" s="173"/>
      <c r="E132" s="173"/>
      <c r="F132" s="173"/>
      <c r="G132" s="173"/>
      <c r="H132" s="173"/>
      <c r="I132" s="174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</row>
    <row r="135" spans="9:24" ht="12.75"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</row>
  </sheetData>
  <sheetProtection/>
  <autoFilter ref="C1:C113"/>
  <mergeCells count="95">
    <mergeCell ref="B121:D121"/>
    <mergeCell ref="M118:N118"/>
    <mergeCell ref="O118:P118"/>
    <mergeCell ref="Q118:R118"/>
    <mergeCell ref="I118:J118"/>
    <mergeCell ref="K118:L118"/>
    <mergeCell ref="B91:D91"/>
    <mergeCell ref="A117:N117"/>
    <mergeCell ref="A118:A120"/>
    <mergeCell ref="B118:B120"/>
    <mergeCell ref="C118:C120"/>
    <mergeCell ref="D118:D120"/>
    <mergeCell ref="W66:X66"/>
    <mergeCell ref="W88:X88"/>
    <mergeCell ref="S118:T118"/>
    <mergeCell ref="U118:V118"/>
    <mergeCell ref="W118:X118"/>
    <mergeCell ref="W4:X4"/>
    <mergeCell ref="W24:X24"/>
    <mergeCell ref="W38:X38"/>
    <mergeCell ref="W50:X50"/>
    <mergeCell ref="Q66:R66"/>
    <mergeCell ref="S66:T66"/>
    <mergeCell ref="U66:V66"/>
    <mergeCell ref="Q88:R88"/>
    <mergeCell ref="S88:T88"/>
    <mergeCell ref="U88:V88"/>
    <mergeCell ref="Q38:R38"/>
    <mergeCell ref="S38:T38"/>
    <mergeCell ref="U38:V38"/>
    <mergeCell ref="Q50:R50"/>
    <mergeCell ref="S50:T50"/>
    <mergeCell ref="U50:V50"/>
    <mergeCell ref="Q4:R4"/>
    <mergeCell ref="S4:T4"/>
    <mergeCell ref="U4:V4"/>
    <mergeCell ref="Q24:R24"/>
    <mergeCell ref="S24:T24"/>
    <mergeCell ref="U24:V24"/>
    <mergeCell ref="A4:A6"/>
    <mergeCell ref="B4:B6"/>
    <mergeCell ref="C4:C6"/>
    <mergeCell ref="D4:D6"/>
    <mergeCell ref="I4:J4"/>
    <mergeCell ref="K4:L4"/>
    <mergeCell ref="M4:N4"/>
    <mergeCell ref="O4:P4"/>
    <mergeCell ref="A24:A26"/>
    <mergeCell ref="B24:B26"/>
    <mergeCell ref="C24:C26"/>
    <mergeCell ref="D24:D26"/>
    <mergeCell ref="I24:J24"/>
    <mergeCell ref="K24:L24"/>
    <mergeCell ref="M24:N24"/>
    <mergeCell ref="O24:P24"/>
    <mergeCell ref="A38:A40"/>
    <mergeCell ref="B38:B40"/>
    <mergeCell ref="C38:C40"/>
    <mergeCell ref="D38:D40"/>
    <mergeCell ref="I38:J38"/>
    <mergeCell ref="K38:L38"/>
    <mergeCell ref="M38:N38"/>
    <mergeCell ref="O38:P38"/>
    <mergeCell ref="A50:A52"/>
    <mergeCell ref="B50:B52"/>
    <mergeCell ref="C50:C52"/>
    <mergeCell ref="D50:D52"/>
    <mergeCell ref="I50:J50"/>
    <mergeCell ref="K50:L50"/>
    <mergeCell ref="M50:N50"/>
    <mergeCell ref="O50:P50"/>
    <mergeCell ref="A66:A68"/>
    <mergeCell ref="B66:B68"/>
    <mergeCell ref="C66:C68"/>
    <mergeCell ref="D66:D68"/>
    <mergeCell ref="I66:J66"/>
    <mergeCell ref="K66:L66"/>
    <mergeCell ref="M66:N66"/>
    <mergeCell ref="O66:P66"/>
    <mergeCell ref="A88:A90"/>
    <mergeCell ref="B88:B90"/>
    <mergeCell ref="C88:C90"/>
    <mergeCell ref="D88:D90"/>
    <mergeCell ref="I88:J88"/>
    <mergeCell ref="K88:L88"/>
    <mergeCell ref="M88:N88"/>
    <mergeCell ref="O88:P88"/>
    <mergeCell ref="W130:X130"/>
    <mergeCell ref="O130:P130"/>
    <mergeCell ref="I130:J130"/>
    <mergeCell ref="K130:L130"/>
    <mergeCell ref="M130:N130"/>
    <mergeCell ref="Q130:R130"/>
    <mergeCell ref="S130:T130"/>
    <mergeCell ref="U130:V130"/>
  </mergeCells>
  <printOptions/>
  <pageMargins left="0.2755905511811024" right="0.2362204724409449" top="0.1968503937007874" bottom="0.4724409448818898" header="0.5118110236220472" footer="0.5118110236220472"/>
  <pageSetup fitToHeight="3" fitToWidth="3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4"/>
  <sheetViews>
    <sheetView zoomScalePageLayoutView="0" workbookViewId="0" topLeftCell="A2">
      <selection activeCell="M32" sqref="M32:N32"/>
    </sheetView>
  </sheetViews>
  <sheetFormatPr defaultColWidth="9.140625" defaultRowHeight="12.75"/>
  <cols>
    <col min="1" max="1" width="8.7109375" style="0" customWidth="1"/>
    <col min="2" max="2" width="26.7109375" style="0" customWidth="1"/>
    <col min="3" max="3" width="7.421875" style="0" customWidth="1"/>
    <col min="5" max="5" width="7.57421875" style="0" customWidth="1"/>
    <col min="6" max="6" width="8.7109375" style="0" customWidth="1"/>
    <col min="7" max="8" width="0" style="0" hidden="1" customWidth="1"/>
    <col min="10" max="10" width="9.28125" style="0" customWidth="1"/>
    <col min="15" max="15" width="11.421875" style="0" customWidth="1"/>
  </cols>
  <sheetData>
    <row r="1" ht="12.75" customHeight="1" hidden="1"/>
    <row r="2" spans="1:18" ht="43.5" customHeight="1">
      <c r="A2" s="348" t="s">
        <v>193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26"/>
    </row>
    <row r="3" spans="1:18" ht="50.25" customHeight="1">
      <c r="A3" s="346" t="s">
        <v>194</v>
      </c>
      <c r="B3" s="347"/>
      <c r="C3" s="347" t="s">
        <v>133</v>
      </c>
      <c r="D3" s="347"/>
      <c r="E3" s="347" t="s">
        <v>199</v>
      </c>
      <c r="F3" s="347"/>
      <c r="G3" s="350" t="s">
        <v>56</v>
      </c>
      <c r="H3" s="350"/>
      <c r="I3" s="353" t="s">
        <v>200</v>
      </c>
      <c r="J3" s="354"/>
      <c r="K3" s="353" t="s">
        <v>201</v>
      </c>
      <c r="L3" s="354"/>
      <c r="M3" s="351" t="s">
        <v>58</v>
      </c>
      <c r="N3" s="351"/>
      <c r="O3" s="351" t="s">
        <v>152</v>
      </c>
      <c r="P3" s="351"/>
      <c r="Q3" s="351" t="s">
        <v>202</v>
      </c>
      <c r="R3" s="352"/>
    </row>
    <row r="4" spans="1:18" ht="34.5" customHeight="1">
      <c r="A4" s="346"/>
      <c r="B4" s="347"/>
      <c r="C4" s="287" t="s">
        <v>59</v>
      </c>
      <c r="D4" s="286" t="s">
        <v>60</v>
      </c>
      <c r="E4" s="287" t="s">
        <v>59</v>
      </c>
      <c r="F4" s="286" t="s">
        <v>60</v>
      </c>
      <c r="G4" s="287" t="s">
        <v>59</v>
      </c>
      <c r="H4" s="286" t="s">
        <v>60</v>
      </c>
      <c r="I4" s="285" t="s">
        <v>59</v>
      </c>
      <c r="J4" s="286" t="s">
        <v>60</v>
      </c>
      <c r="K4" s="287" t="s">
        <v>59</v>
      </c>
      <c r="L4" s="286" t="s">
        <v>60</v>
      </c>
      <c r="M4" s="287" t="s">
        <v>59</v>
      </c>
      <c r="N4" s="286" t="s">
        <v>60</v>
      </c>
      <c r="O4" s="287" t="s">
        <v>59</v>
      </c>
      <c r="P4" s="286" t="s">
        <v>60</v>
      </c>
      <c r="Q4" s="287" t="s">
        <v>59</v>
      </c>
      <c r="R4" s="288" t="s">
        <v>60</v>
      </c>
    </row>
    <row r="5" spans="1:18" ht="15" customHeight="1">
      <c r="A5" s="289">
        <v>610</v>
      </c>
      <c r="B5" s="209" t="s">
        <v>183</v>
      </c>
      <c r="C5" s="212">
        <v>28091</v>
      </c>
      <c r="D5" s="211"/>
      <c r="E5" s="211">
        <v>22970</v>
      </c>
      <c r="F5" s="211"/>
      <c r="G5" s="211"/>
      <c r="H5" s="211"/>
      <c r="I5" s="211">
        <v>23000</v>
      </c>
      <c r="J5" s="211"/>
      <c r="K5" s="212">
        <v>24000</v>
      </c>
      <c r="L5" s="211"/>
      <c r="M5" s="212">
        <v>23000</v>
      </c>
      <c r="N5" s="211"/>
      <c r="O5" s="212">
        <v>23800</v>
      </c>
      <c r="P5" s="211"/>
      <c r="Q5" s="212">
        <v>23900</v>
      </c>
      <c r="R5" s="290"/>
    </row>
    <row r="6" spans="1:18" ht="15" customHeight="1">
      <c r="A6" s="291">
        <v>620</v>
      </c>
      <c r="B6" s="172" t="s">
        <v>184</v>
      </c>
      <c r="C6" s="172">
        <v>7242</v>
      </c>
      <c r="D6" s="172"/>
      <c r="E6" s="172">
        <v>8369</v>
      </c>
      <c r="F6" s="172"/>
      <c r="G6" s="172">
        <v>2420</v>
      </c>
      <c r="H6" s="172">
        <v>0</v>
      </c>
      <c r="I6" s="172">
        <v>8100</v>
      </c>
      <c r="J6" s="172"/>
      <c r="K6" s="172">
        <v>10000</v>
      </c>
      <c r="L6" s="172"/>
      <c r="M6" s="172">
        <v>8100</v>
      </c>
      <c r="N6" s="172"/>
      <c r="O6" s="172">
        <v>8100</v>
      </c>
      <c r="P6" s="172"/>
      <c r="Q6" s="172">
        <v>8300</v>
      </c>
      <c r="R6" s="293"/>
    </row>
    <row r="7" spans="1:19" ht="15" customHeight="1">
      <c r="A7" s="291">
        <v>630</v>
      </c>
      <c r="B7" s="172" t="s">
        <v>134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94"/>
      <c r="S7" s="40"/>
    </row>
    <row r="8" spans="1:18" ht="15" customHeight="1">
      <c r="A8" s="291">
        <v>631</v>
      </c>
      <c r="B8" s="292" t="s">
        <v>110</v>
      </c>
      <c r="C8" s="172"/>
      <c r="D8" s="172"/>
      <c r="E8" s="172"/>
      <c r="F8" s="172"/>
      <c r="G8" s="172">
        <v>130</v>
      </c>
      <c r="H8" s="172">
        <v>0</v>
      </c>
      <c r="I8" s="172"/>
      <c r="J8" s="172"/>
      <c r="K8" s="172"/>
      <c r="L8" s="172"/>
      <c r="M8" s="172">
        <v>100</v>
      </c>
      <c r="N8" s="172"/>
      <c r="O8" s="172">
        <v>100</v>
      </c>
      <c r="P8" s="172"/>
      <c r="Q8" s="172">
        <v>100</v>
      </c>
      <c r="R8" s="293"/>
    </row>
    <row r="9" spans="1:18" ht="15" customHeight="1">
      <c r="A9" s="291">
        <v>632</v>
      </c>
      <c r="B9" s="172" t="s">
        <v>185</v>
      </c>
      <c r="C9" s="292">
        <v>9852</v>
      </c>
      <c r="D9" s="292"/>
      <c r="E9" s="292">
        <v>8980</v>
      </c>
      <c r="F9" s="292"/>
      <c r="G9" s="292" t="e">
        <f>SUM(#REF!)</f>
        <v>#REF!</v>
      </c>
      <c r="H9" s="292" t="e">
        <f>SUM(#REF!)</f>
        <v>#REF!</v>
      </c>
      <c r="I9" s="292">
        <v>7210</v>
      </c>
      <c r="J9" s="292"/>
      <c r="K9" s="292">
        <v>8000</v>
      </c>
      <c r="L9" s="292"/>
      <c r="M9" s="292">
        <v>7210</v>
      </c>
      <c r="N9" s="292"/>
      <c r="O9" s="292">
        <v>7210</v>
      </c>
      <c r="P9" s="292"/>
      <c r="Q9" s="292">
        <v>7210</v>
      </c>
      <c r="R9" s="295"/>
    </row>
    <row r="10" spans="1:18" ht="15" customHeight="1">
      <c r="A10" s="291">
        <v>633</v>
      </c>
      <c r="B10" s="172" t="s">
        <v>186</v>
      </c>
      <c r="C10" s="292">
        <v>5094</v>
      </c>
      <c r="D10" s="292"/>
      <c r="E10" s="292">
        <v>3250</v>
      </c>
      <c r="F10" s="292"/>
      <c r="G10" s="292" t="e">
        <f>SUM(#REF!)</f>
        <v>#REF!</v>
      </c>
      <c r="H10" s="292" t="e">
        <f>SUM(#REF!)</f>
        <v>#REF!</v>
      </c>
      <c r="I10" s="292">
        <v>3522</v>
      </c>
      <c r="J10" s="292"/>
      <c r="K10" s="292">
        <v>3000</v>
      </c>
      <c r="L10" s="292"/>
      <c r="M10" s="292">
        <v>1900</v>
      </c>
      <c r="N10" s="292"/>
      <c r="O10" s="292">
        <v>2100</v>
      </c>
      <c r="P10" s="292"/>
      <c r="Q10" s="292">
        <v>1000</v>
      </c>
      <c r="R10" s="295"/>
    </row>
    <row r="11" spans="1:18" ht="15" customHeight="1">
      <c r="A11" s="291">
        <v>634</v>
      </c>
      <c r="B11" s="172" t="s">
        <v>187</v>
      </c>
      <c r="C11" s="292">
        <v>294</v>
      </c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5"/>
    </row>
    <row r="12" spans="1:18" ht="15" customHeight="1">
      <c r="A12" s="291">
        <v>635</v>
      </c>
      <c r="B12" s="172" t="s">
        <v>192</v>
      </c>
      <c r="C12" s="292">
        <v>737</v>
      </c>
      <c r="D12" s="292"/>
      <c r="E12" s="292">
        <v>121</v>
      </c>
      <c r="F12" s="292"/>
      <c r="G12" s="292" t="e">
        <f>SUM(#REF!)</f>
        <v>#REF!</v>
      </c>
      <c r="H12" s="292" t="e">
        <f>SUM(#REF!)</f>
        <v>#REF!</v>
      </c>
      <c r="I12" s="292">
        <v>540</v>
      </c>
      <c r="J12" s="292"/>
      <c r="K12" s="292">
        <v>1000</v>
      </c>
      <c r="L12" s="292"/>
      <c r="M12" s="292">
        <v>620</v>
      </c>
      <c r="N12" s="292"/>
      <c r="O12" s="292">
        <v>620</v>
      </c>
      <c r="P12" s="292"/>
      <c r="Q12" s="292">
        <v>630</v>
      </c>
      <c r="R12" s="295"/>
    </row>
    <row r="13" spans="1:18" ht="15" customHeight="1">
      <c r="A13" s="291">
        <v>637</v>
      </c>
      <c r="B13" s="172" t="s">
        <v>182</v>
      </c>
      <c r="C13" s="292">
        <v>8153</v>
      </c>
      <c r="D13" s="292"/>
      <c r="E13" s="292">
        <v>8128</v>
      </c>
      <c r="F13" s="292"/>
      <c r="G13" s="292" t="e">
        <f>SUM(#REF!)</f>
        <v>#REF!</v>
      </c>
      <c r="H13" s="292" t="e">
        <f>SUM(#REF!)</f>
        <v>#REF!</v>
      </c>
      <c r="I13" s="292">
        <v>8330</v>
      </c>
      <c r="J13" s="292"/>
      <c r="K13" s="292">
        <v>5000</v>
      </c>
      <c r="L13" s="292"/>
      <c r="M13" s="292">
        <v>8630</v>
      </c>
      <c r="N13" s="292"/>
      <c r="O13" s="292">
        <v>8530</v>
      </c>
      <c r="P13" s="292"/>
      <c r="Q13" s="292">
        <v>8580</v>
      </c>
      <c r="R13" s="295"/>
    </row>
    <row r="14" spans="1:18" ht="14.25" hidden="1">
      <c r="A14" s="289" t="s">
        <v>148</v>
      </c>
      <c r="B14" s="209" t="s">
        <v>151</v>
      </c>
      <c r="C14" s="212"/>
      <c r="D14" s="211"/>
      <c r="E14" s="211"/>
      <c r="F14" s="211"/>
      <c r="G14" s="211"/>
      <c r="H14" s="211"/>
      <c r="I14" s="211"/>
      <c r="J14" s="211"/>
      <c r="K14" s="212"/>
      <c r="L14" s="211"/>
      <c r="M14" s="212"/>
      <c r="N14" s="211"/>
      <c r="O14" s="212"/>
      <c r="P14" s="211"/>
      <c r="Q14" s="212"/>
      <c r="R14" s="290"/>
    </row>
    <row r="15" spans="1:18" ht="14.25" hidden="1">
      <c r="A15" s="289" t="s">
        <v>149</v>
      </c>
      <c r="B15" s="209" t="s">
        <v>134</v>
      </c>
      <c r="C15" s="212"/>
      <c r="D15" s="211"/>
      <c r="E15" s="211"/>
      <c r="F15" s="211"/>
      <c r="G15" s="211"/>
      <c r="H15" s="211"/>
      <c r="I15" s="211"/>
      <c r="J15" s="211"/>
      <c r="K15" s="212"/>
      <c r="L15" s="211"/>
      <c r="M15" s="212"/>
      <c r="N15" s="211"/>
      <c r="O15" s="212"/>
      <c r="P15" s="211"/>
      <c r="Q15" s="212"/>
      <c r="R15" s="290"/>
    </row>
    <row r="16" spans="1:18" ht="14.25" hidden="1">
      <c r="A16" s="289" t="s">
        <v>150</v>
      </c>
      <c r="B16" s="209" t="s">
        <v>135</v>
      </c>
      <c r="C16" s="212"/>
      <c r="D16" s="211"/>
      <c r="E16" s="211"/>
      <c r="F16" s="211"/>
      <c r="G16" s="211"/>
      <c r="H16" s="211"/>
      <c r="I16" s="211"/>
      <c r="J16" s="211"/>
      <c r="K16" s="212"/>
      <c r="L16" s="211"/>
      <c r="M16" s="212"/>
      <c r="N16" s="211"/>
      <c r="O16" s="212"/>
      <c r="P16" s="211"/>
      <c r="Q16" s="212"/>
      <c r="R16" s="290"/>
    </row>
    <row r="17" spans="1:18" ht="14.25">
      <c r="A17" s="289" t="s">
        <v>195</v>
      </c>
      <c r="B17" s="209" t="s">
        <v>189</v>
      </c>
      <c r="C17" s="211">
        <v>479</v>
      </c>
      <c r="D17" s="211"/>
      <c r="E17" s="211">
        <v>438</v>
      </c>
      <c r="F17" s="211"/>
      <c r="G17" s="211" t="e">
        <f>SUM(#REF!)</f>
        <v>#REF!</v>
      </c>
      <c r="H17" s="211" t="e">
        <f>SUM(#REF!)</f>
        <v>#REF!</v>
      </c>
      <c r="I17" s="211">
        <v>630</v>
      </c>
      <c r="J17" s="211"/>
      <c r="K17" s="211">
        <v>850</v>
      </c>
      <c r="L17" s="211"/>
      <c r="M17" s="211">
        <v>630</v>
      </c>
      <c r="N17" s="211"/>
      <c r="O17" s="211">
        <v>630</v>
      </c>
      <c r="P17" s="211"/>
      <c r="Q17" s="211">
        <v>630</v>
      </c>
      <c r="R17" s="290"/>
    </row>
    <row r="18" spans="1:18" ht="12.75">
      <c r="A18" s="291">
        <v>651</v>
      </c>
      <c r="B18" s="172" t="s">
        <v>190</v>
      </c>
      <c r="C18" s="172">
        <v>1038</v>
      </c>
      <c r="D18" s="172"/>
      <c r="E18" s="172"/>
      <c r="F18" s="172"/>
      <c r="G18" s="172"/>
      <c r="H18" s="172"/>
      <c r="I18" s="292"/>
      <c r="J18" s="172"/>
      <c r="K18" s="172"/>
      <c r="L18" s="172"/>
      <c r="M18" s="172">
        <v>1300</v>
      </c>
      <c r="N18" s="172"/>
      <c r="O18" s="172">
        <v>0</v>
      </c>
      <c r="P18" s="172"/>
      <c r="Q18" s="172"/>
      <c r="R18" s="293"/>
    </row>
    <row r="19" spans="1:18" ht="12.75">
      <c r="A19" s="291">
        <v>651</v>
      </c>
      <c r="B19" s="292" t="s">
        <v>138</v>
      </c>
      <c r="C19" s="172">
        <v>0</v>
      </c>
      <c r="D19" s="172"/>
      <c r="E19" s="172"/>
      <c r="F19" s="172"/>
      <c r="G19" s="172">
        <v>0</v>
      </c>
      <c r="H19" s="172">
        <v>0</v>
      </c>
      <c r="I19" s="172">
        <v>158</v>
      </c>
      <c r="J19" s="172"/>
      <c r="K19" s="172"/>
      <c r="L19" s="172"/>
      <c r="M19" s="172" t="s">
        <v>109</v>
      </c>
      <c r="N19" s="172"/>
      <c r="O19" s="172" t="s">
        <v>109</v>
      </c>
      <c r="P19" s="172"/>
      <c r="Q19" s="172" t="s">
        <v>109</v>
      </c>
      <c r="R19" s="293"/>
    </row>
    <row r="20" spans="1:18" s="271" customFormat="1" ht="12.75">
      <c r="A20" s="291">
        <v>713</v>
      </c>
      <c r="B20" s="172" t="s">
        <v>139</v>
      </c>
      <c r="C20" s="172"/>
      <c r="D20" s="172">
        <v>1515</v>
      </c>
      <c r="E20" s="172"/>
      <c r="F20" s="172"/>
      <c r="G20" s="172"/>
      <c r="H20" s="172"/>
      <c r="I20" s="292"/>
      <c r="J20" s="172"/>
      <c r="K20" s="172"/>
      <c r="L20" s="172"/>
      <c r="M20" s="172"/>
      <c r="N20" s="172"/>
      <c r="O20" s="172"/>
      <c r="P20" s="172"/>
      <c r="Q20" s="172"/>
      <c r="R20" s="293"/>
    </row>
    <row r="21" spans="1:18" ht="12.75" customHeight="1" hidden="1">
      <c r="A21" s="296"/>
      <c r="B21" s="297"/>
      <c r="C21" s="298"/>
      <c r="D21" s="298"/>
      <c r="E21" s="298"/>
      <c r="F21" s="298"/>
      <c r="G21" s="298"/>
      <c r="H21" s="298"/>
      <c r="I21" s="297"/>
      <c r="J21" s="297"/>
      <c r="K21" s="297"/>
      <c r="L21" s="297"/>
      <c r="M21" s="297"/>
      <c r="N21" s="297"/>
      <c r="O21" s="297"/>
      <c r="P21" s="297"/>
      <c r="Q21" s="297"/>
      <c r="R21" s="299"/>
    </row>
    <row r="22" spans="1:18" ht="12.75" customHeight="1" hidden="1">
      <c r="A22" s="296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9"/>
    </row>
    <row r="23" spans="1:18" ht="14.25" customHeight="1">
      <c r="A23" s="291">
        <v>716</v>
      </c>
      <c r="B23" s="172" t="s">
        <v>136</v>
      </c>
      <c r="C23" s="172"/>
      <c r="D23" s="172">
        <v>6155</v>
      </c>
      <c r="E23" s="172"/>
      <c r="F23" s="172">
        <v>5058</v>
      </c>
      <c r="G23" s="172"/>
      <c r="H23" s="172"/>
      <c r="I23" s="292"/>
      <c r="J23" s="172">
        <v>900</v>
      </c>
      <c r="K23" s="172"/>
      <c r="L23" s="172">
        <v>900</v>
      </c>
      <c r="M23" s="172"/>
      <c r="N23" s="172"/>
      <c r="O23" s="172"/>
      <c r="P23" s="172"/>
      <c r="Q23" s="172"/>
      <c r="R23" s="293"/>
    </row>
    <row r="24" spans="1:18" ht="12.75">
      <c r="A24" s="291">
        <v>716</v>
      </c>
      <c r="B24" s="292" t="s">
        <v>145</v>
      </c>
      <c r="C24" s="172"/>
      <c r="D24" s="172"/>
      <c r="E24" s="172"/>
      <c r="F24" s="172">
        <v>3306</v>
      </c>
      <c r="G24" s="172">
        <v>0</v>
      </c>
      <c r="H24" s="172">
        <v>0</v>
      </c>
      <c r="I24" s="292"/>
      <c r="J24" s="172"/>
      <c r="K24" s="172"/>
      <c r="L24" s="172"/>
      <c r="M24" s="172"/>
      <c r="N24" s="172"/>
      <c r="O24" s="172"/>
      <c r="P24" s="172"/>
      <c r="Q24" s="172"/>
      <c r="R24" s="293"/>
    </row>
    <row r="25" spans="1:18" ht="12.75">
      <c r="A25" s="291">
        <v>717</v>
      </c>
      <c r="B25" s="172" t="s">
        <v>137</v>
      </c>
      <c r="C25" s="172" t="s">
        <v>109</v>
      </c>
      <c r="D25" s="172">
        <v>100056</v>
      </c>
      <c r="E25" s="172"/>
      <c r="F25" s="172"/>
      <c r="G25" s="172"/>
      <c r="H25" s="172"/>
      <c r="I25" s="292"/>
      <c r="J25" s="172"/>
      <c r="K25" s="172"/>
      <c r="L25" s="172"/>
      <c r="M25" s="172"/>
      <c r="N25" s="172">
        <v>5700</v>
      </c>
      <c r="O25" s="172"/>
      <c r="P25" s="172"/>
      <c r="Q25" s="172"/>
      <c r="R25" s="293"/>
    </row>
    <row r="26" spans="1:18" ht="12.75">
      <c r="A26" s="291">
        <v>717</v>
      </c>
      <c r="B26" s="292" t="s">
        <v>146</v>
      </c>
      <c r="C26" s="172"/>
      <c r="D26" s="172"/>
      <c r="E26" s="172"/>
      <c r="F26" s="172">
        <v>53593</v>
      </c>
      <c r="G26" s="172">
        <v>0</v>
      </c>
      <c r="H26" s="172">
        <v>0</v>
      </c>
      <c r="I26" s="292"/>
      <c r="J26" s="172">
        <v>83103</v>
      </c>
      <c r="K26" s="172"/>
      <c r="L26" s="172">
        <v>84003</v>
      </c>
      <c r="M26" s="172"/>
      <c r="N26" s="172">
        <v>14400</v>
      </c>
      <c r="O26" s="172"/>
      <c r="P26" s="172">
        <v>400</v>
      </c>
      <c r="Q26" s="172"/>
      <c r="R26" s="293">
        <v>1140</v>
      </c>
    </row>
    <row r="27" spans="1:18" ht="12.75">
      <c r="A27" s="291">
        <v>723</v>
      </c>
      <c r="B27" s="172" t="s">
        <v>140</v>
      </c>
      <c r="C27" s="172"/>
      <c r="D27" s="172">
        <v>1792</v>
      </c>
      <c r="E27" s="172"/>
      <c r="F27" s="172"/>
      <c r="G27" s="172"/>
      <c r="H27" s="172"/>
      <c r="I27" s="292"/>
      <c r="J27" s="172"/>
      <c r="K27" s="172"/>
      <c r="L27" s="172"/>
      <c r="M27" s="172"/>
      <c r="N27" s="172"/>
      <c r="O27" s="172"/>
      <c r="P27" s="172"/>
      <c r="Q27" s="172"/>
      <c r="R27" s="293"/>
    </row>
    <row r="28" spans="1:19" ht="12.75">
      <c r="A28" s="344" t="s">
        <v>196</v>
      </c>
      <c r="B28" s="345"/>
      <c r="C28" s="300">
        <f aca="true" t="shared" si="0" ref="C28:R28">SUM(C5:C27)</f>
        <v>60980</v>
      </c>
      <c r="D28" s="300">
        <f t="shared" si="0"/>
        <v>109518</v>
      </c>
      <c r="E28" s="300">
        <v>53526</v>
      </c>
      <c r="F28" s="300">
        <v>61957</v>
      </c>
      <c r="G28" s="300" t="e">
        <f t="shared" si="0"/>
        <v>#REF!</v>
      </c>
      <c r="H28" s="300" t="e">
        <f t="shared" si="0"/>
        <v>#REF!</v>
      </c>
      <c r="I28" s="300">
        <v>51490</v>
      </c>
      <c r="J28" s="300">
        <v>84003</v>
      </c>
      <c r="K28" s="300">
        <v>51850</v>
      </c>
      <c r="L28" s="300">
        <v>84903</v>
      </c>
      <c r="M28" s="300">
        <f t="shared" si="0"/>
        <v>51490</v>
      </c>
      <c r="N28" s="300">
        <f>SUM(N25:N27)</f>
        <v>20100</v>
      </c>
      <c r="O28" s="300">
        <f t="shared" si="0"/>
        <v>51090</v>
      </c>
      <c r="P28" s="300">
        <f t="shared" si="0"/>
        <v>400</v>
      </c>
      <c r="Q28" s="300">
        <f t="shared" si="0"/>
        <v>50350</v>
      </c>
      <c r="R28" s="301">
        <f t="shared" si="0"/>
        <v>1140</v>
      </c>
      <c r="S28" s="304"/>
    </row>
    <row r="29" spans="1:18" ht="41.25" customHeight="1">
      <c r="A29" s="346" t="s">
        <v>141</v>
      </c>
      <c r="B29" s="347"/>
      <c r="C29" s="347" t="s">
        <v>133</v>
      </c>
      <c r="D29" s="347"/>
      <c r="E29" s="347" t="s">
        <v>199</v>
      </c>
      <c r="F29" s="347"/>
      <c r="G29" s="350" t="s">
        <v>56</v>
      </c>
      <c r="H29" s="350"/>
      <c r="I29" s="353" t="s">
        <v>200</v>
      </c>
      <c r="J29" s="354"/>
      <c r="K29" s="353" t="s">
        <v>201</v>
      </c>
      <c r="L29" s="354"/>
      <c r="M29" s="351" t="s">
        <v>58</v>
      </c>
      <c r="N29" s="351"/>
      <c r="O29" s="351" t="s">
        <v>152</v>
      </c>
      <c r="P29" s="351"/>
      <c r="Q29" s="351" t="s">
        <v>202</v>
      </c>
      <c r="R29" s="352"/>
    </row>
    <row r="30" spans="1:18" ht="21.75" customHeight="1">
      <c r="A30" s="302">
        <v>821</v>
      </c>
      <c r="B30" s="303" t="s">
        <v>128</v>
      </c>
      <c r="C30" s="355">
        <v>40937</v>
      </c>
      <c r="D30" s="355"/>
      <c r="E30" s="355"/>
      <c r="F30" s="355"/>
      <c r="G30" s="303"/>
      <c r="H30" s="303"/>
      <c r="I30" s="355">
        <v>40134</v>
      </c>
      <c r="J30" s="355"/>
      <c r="K30" s="355">
        <v>19097</v>
      </c>
      <c r="L30" s="355"/>
      <c r="M30" s="355">
        <v>53500</v>
      </c>
      <c r="N30" s="355"/>
      <c r="O30" s="355"/>
      <c r="P30" s="355"/>
      <c r="Q30" s="355"/>
      <c r="R30" s="356"/>
    </row>
    <row r="31" spans="1:19" ht="12.75">
      <c r="A31" s="344" t="s">
        <v>197</v>
      </c>
      <c r="B31" s="345"/>
      <c r="C31" s="357">
        <f>C30</f>
        <v>40937</v>
      </c>
      <c r="D31" s="357">
        <f>SUM(D8:D30)</f>
        <v>219036</v>
      </c>
      <c r="E31" s="357">
        <f>SUM(E30:F31)</f>
        <v>0</v>
      </c>
      <c r="F31" s="357"/>
      <c r="G31" s="247" t="e">
        <f>SUM(G8:G30)</f>
        <v>#REF!</v>
      </c>
      <c r="H31" s="247" t="e">
        <f>SUM(H8:H30)</f>
        <v>#REF!</v>
      </c>
      <c r="I31" s="357">
        <f>I30</f>
        <v>40134</v>
      </c>
      <c r="J31" s="357">
        <f>SUM(J8:J30)</f>
        <v>168006</v>
      </c>
      <c r="K31" s="357">
        <v>37458</v>
      </c>
      <c r="L31" s="357"/>
      <c r="M31" s="357"/>
      <c r="N31" s="357"/>
      <c r="O31" s="362"/>
      <c r="P31" s="362"/>
      <c r="Q31" s="362"/>
      <c r="R31" s="363"/>
      <c r="S31" s="304"/>
    </row>
    <row r="32" spans="1:18" ht="24" customHeight="1" thickBot="1">
      <c r="A32" s="358" t="s">
        <v>198</v>
      </c>
      <c r="B32" s="359"/>
      <c r="C32" s="360">
        <f>C28+D28+C30</f>
        <v>211435</v>
      </c>
      <c r="D32" s="361"/>
      <c r="E32" s="360">
        <f>E28+F28+E30</f>
        <v>115483</v>
      </c>
      <c r="F32" s="361"/>
      <c r="G32" s="360" t="e">
        <f>G28+H28+G30</f>
        <v>#REF!</v>
      </c>
      <c r="H32" s="361"/>
      <c r="I32" s="360">
        <f>I28+J28+I30</f>
        <v>175627</v>
      </c>
      <c r="J32" s="361"/>
      <c r="K32" s="360">
        <f>K28+L28+K30</f>
        <v>155850</v>
      </c>
      <c r="L32" s="361"/>
      <c r="M32" s="360">
        <f>M28+N28+M30</f>
        <v>125090</v>
      </c>
      <c r="N32" s="361"/>
      <c r="O32" s="360">
        <f>O28+P28+O30</f>
        <v>51490</v>
      </c>
      <c r="P32" s="361"/>
      <c r="Q32" s="360">
        <f>Q28+R28+Q30</f>
        <v>51490</v>
      </c>
      <c r="R32" s="364"/>
    </row>
    <row r="34" spans="3:18" ht="12.75"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</row>
  </sheetData>
  <sheetProtection/>
  <autoFilter ref="A1:A22"/>
  <mergeCells count="44">
    <mergeCell ref="I32:J32"/>
    <mergeCell ref="O31:P31"/>
    <mergeCell ref="Q31:R31"/>
    <mergeCell ref="M32:N32"/>
    <mergeCell ref="O32:P32"/>
    <mergeCell ref="Q32:R32"/>
    <mergeCell ref="K31:L31"/>
    <mergeCell ref="K32:L32"/>
    <mergeCell ref="A32:B32"/>
    <mergeCell ref="C32:D32"/>
    <mergeCell ref="E32:F32"/>
    <mergeCell ref="G32:H32"/>
    <mergeCell ref="M31:N31"/>
    <mergeCell ref="C30:D30"/>
    <mergeCell ref="E30:F30"/>
    <mergeCell ref="I30:J30"/>
    <mergeCell ref="A31:B31"/>
    <mergeCell ref="C31:D31"/>
    <mergeCell ref="E31:F31"/>
    <mergeCell ref="I31:J31"/>
    <mergeCell ref="M30:N30"/>
    <mergeCell ref="O30:P30"/>
    <mergeCell ref="Q30:R30"/>
    <mergeCell ref="K30:L30"/>
    <mergeCell ref="O3:P3"/>
    <mergeCell ref="Q3:R3"/>
    <mergeCell ref="O29:P29"/>
    <mergeCell ref="G29:H29"/>
    <mergeCell ref="I29:J29"/>
    <mergeCell ref="M29:N29"/>
    <mergeCell ref="K3:L3"/>
    <mergeCell ref="K29:L29"/>
    <mergeCell ref="I3:J3"/>
    <mergeCell ref="M3:N3"/>
    <mergeCell ref="A28:B28"/>
    <mergeCell ref="A29:B29"/>
    <mergeCell ref="C29:D29"/>
    <mergeCell ref="A2:R2"/>
    <mergeCell ref="A3:B4"/>
    <mergeCell ref="C3:D3"/>
    <mergeCell ref="E3:F3"/>
    <mergeCell ref="G3:H3"/>
    <mergeCell ref="E29:F29"/>
    <mergeCell ref="Q29:R29"/>
  </mergeCells>
  <printOptions/>
  <pageMargins left="0.2755905511811024" right="0.2362204724409449" top="0.1968503937007874" bottom="0.4724409448818898" header="0.5118110236220472" footer="0.5118110236220472"/>
  <pageSetup fitToHeight="3" fitToWidth="3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</dc:creator>
  <cp:keywords/>
  <dc:description/>
  <cp:lastModifiedBy>Obecný úrad </cp:lastModifiedBy>
  <cp:lastPrinted>2012-11-09T21:18:08Z</cp:lastPrinted>
  <dcterms:created xsi:type="dcterms:W3CDTF">2012-11-18T15:35:28Z</dcterms:created>
  <dcterms:modified xsi:type="dcterms:W3CDTF">2013-12-04T09:13:07Z</dcterms:modified>
  <cp:category/>
  <cp:version/>
  <cp:contentType/>
  <cp:contentStatus/>
</cp:coreProperties>
</file>